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C:\Users\Luděk\Documents\Zakázky\Dobříš_oprava_komunikace_ul_Mládeže\RZP+VV\"/>
    </mc:Choice>
  </mc:AlternateContent>
  <xr:revisionPtr revIDLastSave="0" documentId="13_ncr:1_{002065D1-E8B0-42D9-96CB-71833A92F1E6}" xr6:coauthVersionLast="45" xr6:coauthVersionMax="45" xr10:uidLastSave="{00000000-0000-0000-0000-000000000000}"/>
  <workbookProtection workbookAlgorithmName="SHA-512" workbookHashValue="kekHm9yeL1njP75bVVZZnIrTt7njU+4GrN/iWdmUK4wk+888uu+3UEbWT3oI+64W6qcDofNC/9wwplazFcAfdw==" workbookSaltValue="P8GWxKp2n6xrftTAIr/5NA==" workbookSpinCount="100000" lockStructure="1"/>
  <bookViews>
    <workbookView xWindow="-108" yWindow="-108" windowWidth="23256" windowHeight="12576" activeTab="3" xr2:uid="{00000000-000D-0000-FFFF-FFFF00000000}"/>
  </bookViews>
  <sheets>
    <sheet name="Rekapitulace stavby" sheetId="1" r:id="rId1"/>
    <sheet name="VOP k ceně díla" sheetId="6" r:id="rId2"/>
    <sheet name="SO 100 - Komunikace a zpe..." sheetId="2" r:id="rId3"/>
    <sheet name="VON - Vedlejší a ostatní ..." sheetId="3" r:id="rId4"/>
    <sheet name="Seznam figur" sheetId="4" r:id="rId5"/>
    <sheet name="Pokyny pro vyplnění" sheetId="5" r:id="rId6"/>
  </sheets>
  <definedNames>
    <definedName name="_xlnm._FilterDatabase" localSheetId="2" hidden="1">'SO 100 - Komunikace a zpe...'!$C$87:$K$769</definedName>
    <definedName name="_xlnm._FilterDatabase" localSheetId="3" hidden="1">'VON - Vedlejší a ostatní ...'!$C$83:$K$103</definedName>
    <definedName name="_xlnm.Print_Titles" localSheetId="0">'Rekapitulace stavby'!$52:$52</definedName>
    <definedName name="_xlnm.Print_Titles" localSheetId="4">'Seznam figur'!$9:$9</definedName>
    <definedName name="_xlnm.Print_Titles" localSheetId="2">'SO 100 - Komunikace a zpe...'!$87:$87</definedName>
    <definedName name="_xlnm.Print_Titles" localSheetId="3">'VON - Vedlejší a ostatní ...'!$83:$83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4">'Seznam figur'!$C$4:$G$139</definedName>
    <definedName name="_xlnm.Print_Area" localSheetId="2">'SO 100 - Komunikace a zpe...'!$C$4:$J$39,'SO 100 - Komunikace a zpe...'!$C$45:$J$69,'SO 100 - Komunikace a zpe...'!$C$75:$K$769</definedName>
    <definedName name="_xlnm.Print_Area" localSheetId="3">'VON - Vedlejší a ostatní ...'!$C$4:$J$39,'VON - Vedlejší a ostatní ...'!$C$45:$J$65,'VON - Vedlejší a ostatní ...'!$C$71:$K$103</definedName>
    <definedName name="_xlnm.Print_Area" localSheetId="1">'VOP k ceně díla'!$A$1:$A$52</definedName>
  </definedNames>
  <calcPr calcId="181029"/>
</workbook>
</file>

<file path=xl/calcChain.xml><?xml version="1.0" encoding="utf-8"?>
<calcChain xmlns="http://schemas.openxmlformats.org/spreadsheetml/2006/main">
  <c r="D7" i="4" l="1"/>
  <c r="J37" i="3"/>
  <c r="J36" i="3"/>
  <c r="AY56" i="1" s="1"/>
  <c r="J35" i="3"/>
  <c r="AX56" i="1" s="1"/>
  <c r="BI103" i="3"/>
  <c r="BH103" i="3"/>
  <c r="BG103" i="3"/>
  <c r="BF103" i="3"/>
  <c r="T103" i="3"/>
  <c r="T102" i="3" s="1"/>
  <c r="R103" i="3"/>
  <c r="R102" i="3" s="1"/>
  <c r="P103" i="3"/>
  <c r="P102" i="3" s="1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7" i="3"/>
  <c r="BH87" i="3"/>
  <c r="BG87" i="3"/>
  <c r="BF87" i="3"/>
  <c r="T87" i="3"/>
  <c r="R87" i="3"/>
  <c r="P87" i="3"/>
  <c r="J81" i="3"/>
  <c r="J80" i="3"/>
  <c r="F80" i="3"/>
  <c r="F78" i="3"/>
  <c r="E76" i="3"/>
  <c r="J55" i="3"/>
  <c r="J54" i="3"/>
  <c r="F54" i="3"/>
  <c r="F52" i="3"/>
  <c r="E50" i="3"/>
  <c r="J18" i="3"/>
  <c r="E18" i="3"/>
  <c r="F81" i="3"/>
  <c r="J17" i="3"/>
  <c r="J12" i="3"/>
  <c r="J78" i="3"/>
  <c r="E7" i="3"/>
  <c r="E74" i="3" s="1"/>
  <c r="J37" i="2"/>
  <c r="J36" i="2"/>
  <c r="AY55" i="1"/>
  <c r="J35" i="2"/>
  <c r="AX55" i="1"/>
  <c r="BI768" i="2"/>
  <c r="BH768" i="2"/>
  <c r="BG768" i="2"/>
  <c r="BF768" i="2"/>
  <c r="T768" i="2"/>
  <c r="T767" i="2"/>
  <c r="R768" i="2"/>
  <c r="R767" i="2"/>
  <c r="P768" i="2"/>
  <c r="P767" i="2"/>
  <c r="BI763" i="2"/>
  <c r="BH763" i="2"/>
  <c r="BG763" i="2"/>
  <c r="BF763" i="2"/>
  <c r="T763" i="2"/>
  <c r="R763" i="2"/>
  <c r="P763" i="2"/>
  <c r="BI758" i="2"/>
  <c r="BH758" i="2"/>
  <c r="BG758" i="2"/>
  <c r="BF758" i="2"/>
  <c r="T758" i="2"/>
  <c r="R758" i="2"/>
  <c r="P758" i="2"/>
  <c r="BI754" i="2"/>
  <c r="BH754" i="2"/>
  <c r="BG754" i="2"/>
  <c r="BF754" i="2"/>
  <c r="T754" i="2"/>
  <c r="R754" i="2"/>
  <c r="P754" i="2"/>
  <c r="BI748" i="2"/>
  <c r="BH748" i="2"/>
  <c r="BG748" i="2"/>
  <c r="BF748" i="2"/>
  <c r="T748" i="2"/>
  <c r="R748" i="2"/>
  <c r="P748" i="2"/>
  <c r="BI738" i="2"/>
  <c r="BH738" i="2"/>
  <c r="BG738" i="2"/>
  <c r="BF738" i="2"/>
  <c r="T738" i="2"/>
  <c r="R738" i="2"/>
  <c r="P738" i="2"/>
  <c r="BI732" i="2"/>
  <c r="BH732" i="2"/>
  <c r="BG732" i="2"/>
  <c r="BF732" i="2"/>
  <c r="T732" i="2"/>
  <c r="R732" i="2"/>
  <c r="P732" i="2"/>
  <c r="BI726" i="2"/>
  <c r="BH726" i="2"/>
  <c r="BG726" i="2"/>
  <c r="BF726" i="2"/>
  <c r="T726" i="2"/>
  <c r="R726" i="2"/>
  <c r="P726" i="2"/>
  <c r="BI718" i="2"/>
  <c r="BH718" i="2"/>
  <c r="BG718" i="2"/>
  <c r="BF718" i="2"/>
  <c r="T718" i="2"/>
  <c r="R718" i="2"/>
  <c r="P718" i="2"/>
  <c r="BI711" i="2"/>
  <c r="BH711" i="2"/>
  <c r="BG711" i="2"/>
  <c r="BF711" i="2"/>
  <c r="T711" i="2"/>
  <c r="R711" i="2"/>
  <c r="P711" i="2"/>
  <c r="BI704" i="2"/>
  <c r="BH704" i="2"/>
  <c r="BG704" i="2"/>
  <c r="BF704" i="2"/>
  <c r="T704" i="2"/>
  <c r="R704" i="2"/>
  <c r="P704" i="2"/>
  <c r="BI698" i="2"/>
  <c r="BH698" i="2"/>
  <c r="BG698" i="2"/>
  <c r="BF698" i="2"/>
  <c r="T698" i="2"/>
  <c r="R698" i="2"/>
  <c r="P698" i="2"/>
  <c r="BI694" i="2"/>
  <c r="BH694" i="2"/>
  <c r="BG694" i="2"/>
  <c r="BF694" i="2"/>
  <c r="T694" i="2"/>
  <c r="R694" i="2"/>
  <c r="P694" i="2"/>
  <c r="BI688" i="2"/>
  <c r="BH688" i="2"/>
  <c r="BG688" i="2"/>
  <c r="BF688" i="2"/>
  <c r="T688" i="2"/>
  <c r="R688" i="2"/>
  <c r="P688" i="2"/>
  <c r="BI678" i="2"/>
  <c r="BH678" i="2"/>
  <c r="BG678" i="2"/>
  <c r="BF678" i="2"/>
  <c r="T678" i="2"/>
  <c r="R678" i="2"/>
  <c r="P678" i="2"/>
  <c r="BI668" i="2"/>
  <c r="BH668" i="2"/>
  <c r="BG668" i="2"/>
  <c r="BF668" i="2"/>
  <c r="T668" i="2"/>
  <c r="R668" i="2"/>
  <c r="P668" i="2"/>
  <c r="BI666" i="2"/>
  <c r="BH666" i="2"/>
  <c r="BG666" i="2"/>
  <c r="BF666" i="2"/>
  <c r="T666" i="2"/>
  <c r="R666" i="2"/>
  <c r="P666" i="2"/>
  <c r="BI664" i="2"/>
  <c r="BH664" i="2"/>
  <c r="BG664" i="2"/>
  <c r="BF664" i="2"/>
  <c r="T664" i="2"/>
  <c r="R664" i="2"/>
  <c r="P664" i="2"/>
  <c r="BI662" i="2"/>
  <c r="BH662" i="2"/>
  <c r="BG662" i="2"/>
  <c r="BF662" i="2"/>
  <c r="T662" i="2"/>
  <c r="R662" i="2"/>
  <c r="P662" i="2"/>
  <c r="BI657" i="2"/>
  <c r="BH657" i="2"/>
  <c r="BG657" i="2"/>
  <c r="BF657" i="2"/>
  <c r="T657" i="2"/>
  <c r="R657" i="2"/>
  <c r="P657" i="2"/>
  <c r="BI645" i="2"/>
  <c r="BH645" i="2"/>
  <c r="BG645" i="2"/>
  <c r="BF645" i="2"/>
  <c r="T645" i="2"/>
  <c r="R645" i="2"/>
  <c r="P645" i="2"/>
  <c r="BI639" i="2"/>
  <c r="BH639" i="2"/>
  <c r="BG639" i="2"/>
  <c r="BF639" i="2"/>
  <c r="T639" i="2"/>
  <c r="R639" i="2"/>
  <c r="P639" i="2"/>
  <c r="BI634" i="2"/>
  <c r="BH634" i="2"/>
  <c r="BG634" i="2"/>
  <c r="BF634" i="2"/>
  <c r="T634" i="2"/>
  <c r="R634" i="2"/>
  <c r="P634" i="2"/>
  <c r="BI628" i="2"/>
  <c r="BH628" i="2"/>
  <c r="BG628" i="2"/>
  <c r="BF628" i="2"/>
  <c r="T628" i="2"/>
  <c r="R628" i="2"/>
  <c r="P628" i="2"/>
  <c r="BI621" i="2"/>
  <c r="BH621" i="2"/>
  <c r="BG621" i="2"/>
  <c r="BF621" i="2"/>
  <c r="T621" i="2"/>
  <c r="R621" i="2"/>
  <c r="P621" i="2"/>
  <c r="BI609" i="2"/>
  <c r="BH609" i="2"/>
  <c r="BG609" i="2"/>
  <c r="BF609" i="2"/>
  <c r="T609" i="2"/>
  <c r="R609" i="2"/>
  <c r="P609" i="2"/>
  <c r="BI607" i="2"/>
  <c r="BH607" i="2"/>
  <c r="BG607" i="2"/>
  <c r="BF607" i="2"/>
  <c r="T607" i="2"/>
  <c r="R607" i="2"/>
  <c r="P607" i="2"/>
  <c r="BI605" i="2"/>
  <c r="BH605" i="2"/>
  <c r="BG605" i="2"/>
  <c r="BF605" i="2"/>
  <c r="T605" i="2"/>
  <c r="R605" i="2"/>
  <c r="P605" i="2"/>
  <c r="BI598" i="2"/>
  <c r="BH598" i="2"/>
  <c r="BG598" i="2"/>
  <c r="BF598" i="2"/>
  <c r="T598" i="2"/>
  <c r="R598" i="2"/>
  <c r="P598" i="2"/>
  <c r="BI596" i="2"/>
  <c r="BH596" i="2"/>
  <c r="BG596" i="2"/>
  <c r="BF596" i="2"/>
  <c r="T596" i="2"/>
  <c r="R596" i="2"/>
  <c r="P596" i="2"/>
  <c r="BI590" i="2"/>
  <c r="BH590" i="2"/>
  <c r="BG590" i="2"/>
  <c r="BF590" i="2"/>
  <c r="T590" i="2"/>
  <c r="R590" i="2"/>
  <c r="P590" i="2"/>
  <c r="BI588" i="2"/>
  <c r="BH588" i="2"/>
  <c r="BG588" i="2"/>
  <c r="BF588" i="2"/>
  <c r="T588" i="2"/>
  <c r="R588" i="2"/>
  <c r="P588" i="2"/>
  <c r="BI582" i="2"/>
  <c r="BH582" i="2"/>
  <c r="BG582" i="2"/>
  <c r="BF582" i="2"/>
  <c r="T582" i="2"/>
  <c r="R582" i="2"/>
  <c r="P582" i="2"/>
  <c r="BI576" i="2"/>
  <c r="BH576" i="2"/>
  <c r="BG576" i="2"/>
  <c r="BF576" i="2"/>
  <c r="T576" i="2"/>
  <c r="R576" i="2"/>
  <c r="P576" i="2"/>
  <c r="BI571" i="2"/>
  <c r="BH571" i="2"/>
  <c r="BG571" i="2"/>
  <c r="BF571" i="2"/>
  <c r="T571" i="2"/>
  <c r="R571" i="2"/>
  <c r="P571" i="2"/>
  <c r="BI566" i="2"/>
  <c r="BH566" i="2"/>
  <c r="BG566" i="2"/>
  <c r="BF566" i="2"/>
  <c r="T566" i="2"/>
  <c r="R566" i="2"/>
  <c r="P566" i="2"/>
  <c r="BI560" i="2"/>
  <c r="BH560" i="2"/>
  <c r="BG560" i="2"/>
  <c r="BF560" i="2"/>
  <c r="T560" i="2"/>
  <c r="R560" i="2"/>
  <c r="P560" i="2"/>
  <c r="BI554" i="2"/>
  <c r="BH554" i="2"/>
  <c r="BG554" i="2"/>
  <c r="BF554" i="2"/>
  <c r="T554" i="2"/>
  <c r="R554" i="2"/>
  <c r="P554" i="2"/>
  <c r="BI549" i="2"/>
  <c r="BH549" i="2"/>
  <c r="BG549" i="2"/>
  <c r="BF549" i="2"/>
  <c r="T549" i="2"/>
  <c r="R549" i="2"/>
  <c r="P549" i="2"/>
  <c r="BI543" i="2"/>
  <c r="BH543" i="2"/>
  <c r="BG543" i="2"/>
  <c r="BF543" i="2"/>
  <c r="T543" i="2"/>
  <c r="R543" i="2"/>
  <c r="P543" i="2"/>
  <c r="BI537" i="2"/>
  <c r="BH537" i="2"/>
  <c r="BG537" i="2"/>
  <c r="BF537" i="2"/>
  <c r="T537" i="2"/>
  <c r="R537" i="2"/>
  <c r="P537" i="2"/>
  <c r="BI532" i="2"/>
  <c r="BH532" i="2"/>
  <c r="BG532" i="2"/>
  <c r="BF532" i="2"/>
  <c r="T532" i="2"/>
  <c r="R532" i="2"/>
  <c r="P532" i="2"/>
  <c r="BI528" i="2"/>
  <c r="BH528" i="2"/>
  <c r="BG528" i="2"/>
  <c r="BF528" i="2"/>
  <c r="T528" i="2"/>
  <c r="R528" i="2"/>
  <c r="P528" i="2"/>
  <c r="BI523" i="2"/>
  <c r="BH523" i="2"/>
  <c r="BG523" i="2"/>
  <c r="BF523" i="2"/>
  <c r="T523" i="2"/>
  <c r="R523" i="2"/>
  <c r="P523" i="2"/>
  <c r="BI517" i="2"/>
  <c r="BH517" i="2"/>
  <c r="BG517" i="2"/>
  <c r="BF517" i="2"/>
  <c r="T517" i="2"/>
  <c r="R517" i="2"/>
  <c r="P517" i="2"/>
  <c r="BI512" i="2"/>
  <c r="BH512" i="2"/>
  <c r="BG512" i="2"/>
  <c r="BF512" i="2"/>
  <c r="T512" i="2"/>
  <c r="R512" i="2"/>
  <c r="P512" i="2"/>
  <c r="BI506" i="2"/>
  <c r="BH506" i="2"/>
  <c r="BG506" i="2"/>
  <c r="BF506" i="2"/>
  <c r="T506" i="2"/>
  <c r="R506" i="2"/>
  <c r="P506" i="2"/>
  <c r="BI499" i="2"/>
  <c r="BH499" i="2"/>
  <c r="BG499" i="2"/>
  <c r="BF499" i="2"/>
  <c r="T499" i="2"/>
  <c r="R499" i="2"/>
  <c r="P499" i="2"/>
  <c r="BI498" i="2"/>
  <c r="BH498" i="2"/>
  <c r="BG498" i="2"/>
  <c r="BF498" i="2"/>
  <c r="T498" i="2"/>
  <c r="R498" i="2"/>
  <c r="P498" i="2"/>
  <c r="BI492" i="2"/>
  <c r="BH492" i="2"/>
  <c r="BG492" i="2"/>
  <c r="BF492" i="2"/>
  <c r="T492" i="2"/>
  <c r="R492" i="2"/>
  <c r="P492" i="2"/>
  <c r="BI491" i="2"/>
  <c r="BH491" i="2"/>
  <c r="BG491" i="2"/>
  <c r="BF491" i="2"/>
  <c r="T491" i="2"/>
  <c r="R491" i="2"/>
  <c r="P491" i="2"/>
  <c r="BI486" i="2"/>
  <c r="BH486" i="2"/>
  <c r="BG486" i="2"/>
  <c r="BF486" i="2"/>
  <c r="T486" i="2"/>
  <c r="R486" i="2"/>
  <c r="P486" i="2"/>
  <c r="BI484" i="2"/>
  <c r="BH484" i="2"/>
  <c r="BG484" i="2"/>
  <c r="BF484" i="2"/>
  <c r="T484" i="2"/>
  <c r="R484" i="2"/>
  <c r="P484" i="2"/>
  <c r="BI478" i="2"/>
  <c r="BH478" i="2"/>
  <c r="BG478" i="2"/>
  <c r="BF478" i="2"/>
  <c r="T478" i="2"/>
  <c r="R478" i="2"/>
  <c r="P478" i="2"/>
  <c r="BI475" i="2"/>
  <c r="BH475" i="2"/>
  <c r="BG475" i="2"/>
  <c r="BF475" i="2"/>
  <c r="T475" i="2"/>
  <c r="R475" i="2"/>
  <c r="P475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1" i="2"/>
  <c r="BH461" i="2"/>
  <c r="BG461" i="2"/>
  <c r="BF461" i="2"/>
  <c r="T461" i="2"/>
  <c r="R461" i="2"/>
  <c r="P461" i="2"/>
  <c r="BI455" i="2"/>
  <c r="BH455" i="2"/>
  <c r="BG455" i="2"/>
  <c r="BF455" i="2"/>
  <c r="T455" i="2"/>
  <c r="R455" i="2"/>
  <c r="P455" i="2"/>
  <c r="BI450" i="2"/>
  <c r="BH450" i="2"/>
  <c r="BG450" i="2"/>
  <c r="BF450" i="2"/>
  <c r="T450" i="2"/>
  <c r="R450" i="2"/>
  <c r="P450" i="2"/>
  <c r="BI444" i="2"/>
  <c r="BH444" i="2"/>
  <c r="BG444" i="2"/>
  <c r="BF444" i="2"/>
  <c r="T444" i="2"/>
  <c r="R444" i="2"/>
  <c r="P444" i="2"/>
  <c r="BI435" i="2"/>
  <c r="BH435" i="2"/>
  <c r="BG435" i="2"/>
  <c r="BF435" i="2"/>
  <c r="T435" i="2"/>
  <c r="R435" i="2"/>
  <c r="P435" i="2"/>
  <c r="BI426" i="2"/>
  <c r="BH426" i="2"/>
  <c r="BG426" i="2"/>
  <c r="BF426" i="2"/>
  <c r="T426" i="2"/>
  <c r="R426" i="2"/>
  <c r="P426" i="2"/>
  <c r="BI418" i="2"/>
  <c r="BH418" i="2"/>
  <c r="BG418" i="2"/>
  <c r="BF418" i="2"/>
  <c r="T418" i="2"/>
  <c r="R418" i="2"/>
  <c r="P418" i="2"/>
  <c r="BI410" i="2"/>
  <c r="BH410" i="2"/>
  <c r="BG410" i="2"/>
  <c r="BF410" i="2"/>
  <c r="T410" i="2"/>
  <c r="R410" i="2"/>
  <c r="P410" i="2"/>
  <c r="BI405" i="2"/>
  <c r="BH405" i="2"/>
  <c r="BG405" i="2"/>
  <c r="BF405" i="2"/>
  <c r="T405" i="2"/>
  <c r="R405" i="2"/>
  <c r="P405" i="2"/>
  <c r="BI396" i="2"/>
  <c r="BH396" i="2"/>
  <c r="BG396" i="2"/>
  <c r="BF396" i="2"/>
  <c r="T396" i="2"/>
  <c r="R396" i="2"/>
  <c r="P396" i="2"/>
  <c r="BI389" i="2"/>
  <c r="BH389" i="2"/>
  <c r="BG389" i="2"/>
  <c r="BF389" i="2"/>
  <c r="T389" i="2"/>
  <c r="R389" i="2"/>
  <c r="P389" i="2"/>
  <c r="BI383" i="2"/>
  <c r="BH383" i="2"/>
  <c r="BG383" i="2"/>
  <c r="BF383" i="2"/>
  <c r="T383" i="2"/>
  <c r="R383" i="2"/>
  <c r="P383" i="2"/>
  <c r="BI374" i="2"/>
  <c r="BH374" i="2"/>
  <c r="BG374" i="2"/>
  <c r="BF374" i="2"/>
  <c r="T374" i="2"/>
  <c r="R374" i="2"/>
  <c r="P374" i="2"/>
  <c r="BI368" i="2"/>
  <c r="BH368" i="2"/>
  <c r="BG368" i="2"/>
  <c r="BF368" i="2"/>
  <c r="T368" i="2"/>
  <c r="R368" i="2"/>
  <c r="P368" i="2"/>
  <c r="BI362" i="2"/>
  <c r="BH362" i="2"/>
  <c r="BG362" i="2"/>
  <c r="BF362" i="2"/>
  <c r="T362" i="2"/>
  <c r="R362" i="2"/>
  <c r="P362" i="2"/>
  <c r="BI357" i="2"/>
  <c r="BH357" i="2"/>
  <c r="BG357" i="2"/>
  <c r="BF357" i="2"/>
  <c r="T357" i="2"/>
  <c r="R357" i="2"/>
  <c r="P357" i="2"/>
  <c r="BI352" i="2"/>
  <c r="BH352" i="2"/>
  <c r="BG352" i="2"/>
  <c r="BF352" i="2"/>
  <c r="T352" i="2"/>
  <c r="R352" i="2"/>
  <c r="P352" i="2"/>
  <c r="BI346" i="2"/>
  <c r="BH346" i="2"/>
  <c r="BG346" i="2"/>
  <c r="BF346" i="2"/>
  <c r="T346" i="2"/>
  <c r="T345" i="2" s="1"/>
  <c r="R346" i="2"/>
  <c r="R345" i="2" s="1"/>
  <c r="P346" i="2"/>
  <c r="P345" i="2" s="1"/>
  <c r="BI339" i="2"/>
  <c r="BH339" i="2"/>
  <c r="BG339" i="2"/>
  <c r="BF339" i="2"/>
  <c r="T339" i="2"/>
  <c r="R339" i="2"/>
  <c r="P339" i="2"/>
  <c r="BI333" i="2"/>
  <c r="BH333" i="2"/>
  <c r="BG333" i="2"/>
  <c r="BF333" i="2"/>
  <c r="T333" i="2"/>
  <c r="T332" i="2" s="1"/>
  <c r="R333" i="2"/>
  <c r="R332" i="2" s="1"/>
  <c r="P333" i="2"/>
  <c r="P332" i="2" s="1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2" i="2"/>
  <c r="BH322" i="2"/>
  <c r="BG322" i="2"/>
  <c r="BF322" i="2"/>
  <c r="T322" i="2"/>
  <c r="R322" i="2"/>
  <c r="P322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08" i="2"/>
  <c r="BH308" i="2"/>
  <c r="BG308" i="2"/>
  <c r="BF308" i="2"/>
  <c r="T308" i="2"/>
  <c r="R308" i="2"/>
  <c r="P308" i="2"/>
  <c r="BI302" i="2"/>
  <c r="BH302" i="2"/>
  <c r="BG302" i="2"/>
  <c r="BF302" i="2"/>
  <c r="T302" i="2"/>
  <c r="R302" i="2"/>
  <c r="P302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0" i="2"/>
  <c r="BH280" i="2"/>
  <c r="BG280" i="2"/>
  <c r="BF280" i="2"/>
  <c r="T280" i="2"/>
  <c r="R280" i="2"/>
  <c r="P280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49" i="2"/>
  <c r="BH249" i="2"/>
  <c r="BG249" i="2"/>
  <c r="BF249" i="2"/>
  <c r="T249" i="2"/>
  <c r="R249" i="2"/>
  <c r="P249" i="2"/>
  <c r="BI242" i="2"/>
  <c r="BH242" i="2"/>
  <c r="BG242" i="2"/>
  <c r="BF242" i="2"/>
  <c r="T242" i="2"/>
  <c r="R242" i="2"/>
  <c r="P242" i="2"/>
  <c r="BI236" i="2"/>
  <c r="BH236" i="2"/>
  <c r="BG236" i="2"/>
  <c r="BF236" i="2"/>
  <c r="T236" i="2"/>
  <c r="R236" i="2"/>
  <c r="P236" i="2"/>
  <c r="BI227" i="2"/>
  <c r="BH227" i="2"/>
  <c r="BG227" i="2"/>
  <c r="BF227" i="2"/>
  <c r="T227" i="2"/>
  <c r="R227" i="2"/>
  <c r="P227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199" i="2"/>
  <c r="BH199" i="2"/>
  <c r="BG199" i="2"/>
  <c r="BF199" i="2"/>
  <c r="T199" i="2"/>
  <c r="R199" i="2"/>
  <c r="P199" i="2"/>
  <c r="BI193" i="2"/>
  <c r="BH193" i="2"/>
  <c r="BG193" i="2"/>
  <c r="BF193" i="2"/>
  <c r="T193" i="2"/>
  <c r="R193" i="2"/>
  <c r="P193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79" i="2"/>
  <c r="BH179" i="2"/>
  <c r="BG179" i="2"/>
  <c r="BF179" i="2"/>
  <c r="T179" i="2"/>
  <c r="R179" i="2"/>
  <c r="P179" i="2"/>
  <c r="BI174" i="2"/>
  <c r="BH174" i="2"/>
  <c r="BG174" i="2"/>
  <c r="BF174" i="2"/>
  <c r="T174" i="2"/>
  <c r="R174" i="2"/>
  <c r="P174" i="2"/>
  <c r="BI169" i="2"/>
  <c r="BH169" i="2"/>
  <c r="BG169" i="2"/>
  <c r="BF169" i="2"/>
  <c r="T169" i="2"/>
  <c r="R169" i="2"/>
  <c r="P169" i="2"/>
  <c r="BI164" i="2"/>
  <c r="BH164" i="2"/>
  <c r="BG164" i="2"/>
  <c r="BF164" i="2"/>
  <c r="T164" i="2"/>
  <c r="R164" i="2"/>
  <c r="P164" i="2"/>
  <c r="BI157" i="2"/>
  <c r="BH157" i="2"/>
  <c r="BG157" i="2"/>
  <c r="BF157" i="2"/>
  <c r="T157" i="2"/>
  <c r="R157" i="2"/>
  <c r="P157" i="2"/>
  <c r="BI152" i="2"/>
  <c r="BH152" i="2"/>
  <c r="BG152" i="2"/>
  <c r="BF152" i="2"/>
  <c r="T152" i="2"/>
  <c r="R152" i="2"/>
  <c r="P152" i="2"/>
  <c r="BI147" i="2"/>
  <c r="BH147" i="2"/>
  <c r="BG147" i="2"/>
  <c r="BF147" i="2"/>
  <c r="T147" i="2"/>
  <c r="R147" i="2"/>
  <c r="P147" i="2"/>
  <c r="BI142" i="2"/>
  <c r="BH142" i="2"/>
  <c r="BG142" i="2"/>
  <c r="BF142" i="2"/>
  <c r="T142" i="2"/>
  <c r="R142" i="2"/>
  <c r="P142" i="2"/>
  <c r="BI137" i="2"/>
  <c r="BH137" i="2"/>
  <c r="BG137" i="2"/>
  <c r="BF137" i="2"/>
  <c r="T137" i="2"/>
  <c r="R137" i="2"/>
  <c r="P137" i="2"/>
  <c r="BI131" i="2"/>
  <c r="BH131" i="2"/>
  <c r="BG131" i="2"/>
  <c r="BF131" i="2"/>
  <c r="T131" i="2"/>
  <c r="R131" i="2"/>
  <c r="P131" i="2"/>
  <c r="BI125" i="2"/>
  <c r="BH125" i="2"/>
  <c r="BG125" i="2"/>
  <c r="BF125" i="2"/>
  <c r="T125" i="2"/>
  <c r="R125" i="2"/>
  <c r="P125" i="2"/>
  <c r="BI120" i="2"/>
  <c r="BH120" i="2"/>
  <c r="BG120" i="2"/>
  <c r="BF120" i="2"/>
  <c r="T120" i="2"/>
  <c r="R120" i="2"/>
  <c r="P120" i="2"/>
  <c r="BI114" i="2"/>
  <c r="BH114" i="2"/>
  <c r="BG114" i="2"/>
  <c r="BF114" i="2"/>
  <c r="T114" i="2"/>
  <c r="R114" i="2"/>
  <c r="P114" i="2"/>
  <c r="BI106" i="2"/>
  <c r="BH106" i="2"/>
  <c r="BG106" i="2"/>
  <c r="BF106" i="2"/>
  <c r="T106" i="2"/>
  <c r="R106" i="2"/>
  <c r="P106" i="2"/>
  <c r="BI101" i="2"/>
  <c r="BH101" i="2"/>
  <c r="BG101" i="2"/>
  <c r="BF101" i="2"/>
  <c r="T101" i="2"/>
  <c r="R101" i="2"/>
  <c r="P101" i="2"/>
  <c r="BI96" i="2"/>
  <c r="BH96" i="2"/>
  <c r="BG96" i="2"/>
  <c r="BF96" i="2"/>
  <c r="T96" i="2"/>
  <c r="R96" i="2"/>
  <c r="P96" i="2"/>
  <c r="BI91" i="2"/>
  <c r="BH91" i="2"/>
  <c r="BG91" i="2"/>
  <c r="BF91" i="2"/>
  <c r="T91" i="2"/>
  <c r="R91" i="2"/>
  <c r="P91" i="2"/>
  <c r="J85" i="2"/>
  <c r="J84" i="2"/>
  <c r="F84" i="2"/>
  <c r="F82" i="2"/>
  <c r="E80" i="2"/>
  <c r="J55" i="2"/>
  <c r="J54" i="2"/>
  <c r="F54" i="2"/>
  <c r="F52" i="2"/>
  <c r="E50" i="2"/>
  <c r="J18" i="2"/>
  <c r="E18" i="2"/>
  <c r="F55" i="2"/>
  <c r="J17" i="2"/>
  <c r="J12" i="2"/>
  <c r="J82" i="2"/>
  <c r="E7" i="2"/>
  <c r="E78" i="2" s="1"/>
  <c r="L50" i="1"/>
  <c r="AM50" i="1"/>
  <c r="AM49" i="1"/>
  <c r="L49" i="1"/>
  <c r="AM47" i="1"/>
  <c r="L47" i="1"/>
  <c r="L45" i="1"/>
  <c r="L44" i="1"/>
  <c r="BK103" i="3"/>
  <c r="J93" i="3"/>
  <c r="BK87" i="3"/>
  <c r="J484" i="2"/>
  <c r="BK199" i="2"/>
  <c r="BK645" i="2"/>
  <c r="J528" i="2"/>
  <c r="J152" i="2"/>
  <c r="BK396" i="2"/>
  <c r="J211" i="2"/>
  <c r="BK678" i="2"/>
  <c r="BK732" i="2"/>
  <c r="BK484" i="2"/>
  <c r="BK157" i="2"/>
  <c r="BK628" i="2"/>
  <c r="J302" i="2"/>
  <c r="BK120" i="2"/>
  <c r="BK314" i="2"/>
  <c r="J609" i="2"/>
  <c r="J333" i="2"/>
  <c r="BK634" i="2"/>
  <c r="BK213" i="2"/>
  <c r="BK435" i="2"/>
  <c r="J101" i="2"/>
  <c r="BK100" i="3"/>
  <c r="J94" i="3"/>
  <c r="BK688" i="2"/>
  <c r="BK560" i="2"/>
  <c r="J147" i="2"/>
  <c r="J537" i="2"/>
  <c r="J264" i="2"/>
  <c r="J664" i="2"/>
  <c r="BK357" i="2"/>
  <c r="J711" i="2"/>
  <c r="J444" i="2"/>
  <c r="BK718" i="2"/>
  <c r="BK426" i="2"/>
  <c r="J768" i="2"/>
  <c r="BK664" i="2"/>
  <c r="BK405" i="2"/>
  <c r="BK205" i="2"/>
  <c r="BK302" i="2"/>
  <c r="J492" i="2"/>
  <c r="J590" i="2"/>
  <c r="BK174" i="2"/>
  <c r="J362" i="2"/>
  <c r="J396" i="2"/>
  <c r="J99" i="3"/>
  <c r="BK94" i="3"/>
  <c r="BK704" i="2"/>
  <c r="J467" i="2"/>
  <c r="BK152" i="2"/>
  <c r="J560" i="2"/>
  <c r="J213" i="2"/>
  <c r="J605" i="2"/>
  <c r="J329" i="2"/>
  <c r="BK754" i="2"/>
  <c r="J588" i="2"/>
  <c r="J405" i="2"/>
  <c r="J754" i="2"/>
  <c r="J523" i="2"/>
  <c r="BK249" i="2"/>
  <c r="J726" i="2"/>
  <c r="J308" i="2"/>
  <c r="BK492" i="2"/>
  <c r="J566" i="2"/>
  <c r="J286" i="2"/>
  <c r="BK333" i="2"/>
  <c r="BK738" i="2"/>
  <c r="BK374" i="2"/>
  <c r="J106" i="2"/>
  <c r="BK296" i="2"/>
  <c r="J543" i="2"/>
  <c r="AS54" i="1"/>
  <c r="BK114" i="2"/>
  <c r="BK272" i="2"/>
  <c r="J288" i="2"/>
  <c r="J103" i="3"/>
  <c r="BK95" i="3"/>
  <c r="J90" i="3"/>
  <c r="J598" i="2"/>
  <c r="J374" i="2"/>
  <c r="BK169" i="2"/>
  <c r="J621" i="2"/>
  <c r="BK486" i="2"/>
  <c r="J157" i="2"/>
  <c r="BK621" i="2"/>
  <c r="BK316" i="2"/>
  <c r="J748" i="2"/>
  <c r="BK605" i="2"/>
  <c r="BK346" i="2"/>
  <c r="J657" i="2"/>
  <c r="BK383" i="2"/>
  <c r="BK763" i="2"/>
  <c r="J662" i="2"/>
  <c r="BK322" i="2"/>
  <c r="J114" i="2"/>
  <c r="J96" i="2"/>
  <c r="BK549" i="2"/>
  <c r="BK242" i="2"/>
  <c r="J327" i="2"/>
  <c r="J512" i="2"/>
  <c r="J204" i="2"/>
  <c r="BK187" i="2"/>
  <c r="BK97" i="3"/>
  <c r="J89" i="3"/>
  <c r="J596" i="2"/>
  <c r="J426" i="2"/>
  <c r="J218" i="2"/>
  <c r="BK598" i="2"/>
  <c r="BK204" i="2"/>
  <c r="J571" i="2"/>
  <c r="BK274" i="2"/>
  <c r="J137" i="2"/>
  <c r="BK666" i="2"/>
  <c r="BK469" i="2"/>
  <c r="J732" i="2"/>
  <c r="BK657" i="2"/>
  <c r="J506" i="2"/>
  <c r="BK193" i="2"/>
  <c r="J91" i="2"/>
  <c r="J498" i="2"/>
  <c r="BK211" i="2"/>
  <c r="BK308" i="2"/>
  <c r="J469" i="2"/>
  <c r="BK218" i="2"/>
  <c r="J242" i="2"/>
  <c r="J100" i="3"/>
  <c r="BK93" i="3"/>
  <c r="J678" i="2"/>
  <c r="J478" i="2"/>
  <c r="J174" i="2"/>
  <c r="BK590" i="2"/>
  <c r="J249" i="2"/>
  <c r="BK582" i="2"/>
  <c r="J314" i="2"/>
  <c r="J418" i="2"/>
  <c r="J758" i="2"/>
  <c r="BK609" i="2"/>
  <c r="J236" i="2"/>
  <c r="BK748" i="2"/>
  <c r="BK639" i="2"/>
  <c r="J346" i="2"/>
  <c r="J220" i="2"/>
  <c r="BK498" i="2"/>
  <c r="BK571" i="2"/>
  <c r="BK96" i="2"/>
  <c r="BK106" i="2"/>
  <c r="J339" i="2"/>
  <c r="BK491" i="2"/>
  <c r="J96" i="3"/>
  <c r="BK89" i="3"/>
  <c r="J517" i="2"/>
  <c r="BK286" i="2"/>
  <c r="BK662" i="2"/>
  <c r="J450" i="2"/>
  <c r="J164" i="2"/>
  <c r="J645" i="2"/>
  <c r="J322" i="2"/>
  <c r="J738" i="2"/>
  <c r="BK543" i="2"/>
  <c r="J169" i="2"/>
  <c r="BK726" i="2"/>
  <c r="BK588" i="2"/>
  <c r="BK758" i="2"/>
  <c r="BK528" i="2"/>
  <c r="BK264" i="2"/>
  <c r="BK410" i="2"/>
  <c r="J576" i="2"/>
  <c r="BK368" i="2"/>
  <c r="BK142" i="2"/>
  <c r="BK164" i="2"/>
  <c r="J316" i="2"/>
  <c r="BK506" i="2"/>
  <c r="BK236" i="2"/>
  <c r="BK101" i="3"/>
  <c r="BK96" i="3"/>
  <c r="BK90" i="3"/>
  <c r="J554" i="2"/>
  <c r="J280" i="2"/>
  <c r="J666" i="2"/>
  <c r="BK517" i="2"/>
  <c r="BK147" i="2"/>
  <c r="BK566" i="2"/>
  <c r="BK262" i="2"/>
  <c r="J694" i="2"/>
  <c r="J435" i="2"/>
  <c r="BK125" i="2"/>
  <c r="J634" i="2"/>
  <c r="BK467" i="2"/>
  <c r="J193" i="2"/>
  <c r="BK694" i="2"/>
  <c r="BK444" i="2"/>
  <c r="BK288" i="2"/>
  <c r="J187" i="2"/>
  <c r="BK554" i="2"/>
  <c r="BK294" i="2"/>
  <c r="BK280" i="2"/>
  <c r="J475" i="2"/>
  <c r="BK329" i="2"/>
  <c r="BK418" i="2"/>
  <c r="BK99" i="3"/>
  <c r="BK91" i="3"/>
  <c r="J87" i="3"/>
  <c r="BK461" i="2"/>
  <c r="J179" i="2"/>
  <c r="J607" i="2"/>
  <c r="BK339" i="2"/>
  <c r="J704" i="2"/>
  <c r="BK576" i="2"/>
  <c r="BK327" i="2"/>
  <c r="J549" i="2"/>
  <c r="J763" i="2"/>
  <c r="J532" i="2"/>
  <c r="J274" i="2"/>
  <c r="J698" i="2"/>
  <c r="BK596" i="2"/>
  <c r="J294" i="2"/>
  <c r="BK475" i="2"/>
  <c r="J582" i="2"/>
  <c r="J491" i="2"/>
  <c r="J184" i="2"/>
  <c r="J383" i="2"/>
  <c r="J205" i="2"/>
  <c r="BK184" i="2"/>
  <c r="J101" i="3"/>
  <c r="J95" i="3"/>
  <c r="BK711" i="2"/>
  <c r="BK455" i="2"/>
  <c r="BK227" i="2"/>
  <c r="J628" i="2"/>
  <c r="J357" i="2"/>
  <c r="BK698" i="2"/>
  <c r="BK499" i="2"/>
  <c r="J272" i="2"/>
  <c r="J718" i="2"/>
  <c r="J499" i="2"/>
  <c r="J131" i="2"/>
  <c r="BK607" i="2"/>
  <c r="BK362" i="2"/>
  <c r="BK768" i="2"/>
  <c r="BK532" i="2"/>
  <c r="BK352" i="2"/>
  <c r="J142" i="2"/>
  <c r="BK137" i="2"/>
  <c r="BK523" i="2"/>
  <c r="J199" i="2"/>
  <c r="BK220" i="2"/>
  <c r="J125" i="2"/>
  <c r="BK389" i="2"/>
  <c r="J486" i="2"/>
  <c r="J120" i="2"/>
  <c r="J97" i="3"/>
  <c r="J91" i="3"/>
  <c r="J668" i="2"/>
  <c r="J368" i="2"/>
  <c r="BK131" i="2"/>
  <c r="J262" i="2"/>
  <c r="BK668" i="2"/>
  <c r="BK478" i="2"/>
  <c r="BK179" i="2"/>
  <c r="J352" i="2"/>
  <c r="J639" i="2"/>
  <c r="J389" i="2"/>
  <c r="BK91" i="2"/>
  <c r="J688" i="2"/>
  <c r="J410" i="2"/>
  <c r="J296" i="2"/>
  <c r="BK537" i="2"/>
  <c r="BK101" i="2"/>
  <c r="BK512" i="2"/>
  <c r="BK450" i="2"/>
  <c r="J461" i="2"/>
  <c r="J227" i="2"/>
  <c r="J455" i="2"/>
  <c r="BK477" i="2" l="1"/>
  <c r="J477" i="2" s="1"/>
  <c r="J65" i="2" s="1"/>
  <c r="P697" i="2"/>
  <c r="BK90" i="2"/>
  <c r="J90" i="2" s="1"/>
  <c r="J61" i="2" s="1"/>
  <c r="P361" i="2"/>
  <c r="P90" i="2"/>
  <c r="R361" i="2"/>
  <c r="BK559" i="2"/>
  <c r="J559" i="2" s="1"/>
  <c r="J66" i="2" s="1"/>
  <c r="R559" i="2"/>
  <c r="R90" i="2"/>
  <c r="BK361" i="2"/>
  <c r="J361" i="2"/>
  <c r="J64" i="2" s="1"/>
  <c r="P477" i="2"/>
  <c r="T477" i="2"/>
  <c r="T559" i="2"/>
  <c r="R697" i="2"/>
  <c r="T90" i="2"/>
  <c r="T89" i="2" s="1"/>
  <c r="T88" i="2" s="1"/>
  <c r="T361" i="2"/>
  <c r="R477" i="2"/>
  <c r="P559" i="2"/>
  <c r="BK697" i="2"/>
  <c r="J697" i="2" s="1"/>
  <c r="J67" i="2" s="1"/>
  <c r="T697" i="2"/>
  <c r="BK86" i="3"/>
  <c r="J86" i="3" s="1"/>
  <c r="J61" i="3" s="1"/>
  <c r="P86" i="3"/>
  <c r="R86" i="3"/>
  <c r="T86" i="3"/>
  <c r="BK92" i="3"/>
  <c r="J92" i="3" s="1"/>
  <c r="J62" i="3" s="1"/>
  <c r="P92" i="3"/>
  <c r="R92" i="3"/>
  <c r="T92" i="3"/>
  <c r="BK98" i="3"/>
  <c r="J98" i="3"/>
  <c r="J63" i="3"/>
  <c r="P98" i="3"/>
  <c r="R98" i="3"/>
  <c r="T98" i="3"/>
  <c r="F85" i="2"/>
  <c r="BE169" i="2"/>
  <c r="BE174" i="2"/>
  <c r="BE199" i="2"/>
  <c r="BE211" i="2"/>
  <c r="BE272" i="2"/>
  <c r="BE314" i="2"/>
  <c r="BE333" i="2"/>
  <c r="BE346" i="2"/>
  <c r="BE389" i="2"/>
  <c r="BE426" i="2"/>
  <c r="E48" i="2"/>
  <c r="BE125" i="2"/>
  <c r="BE147" i="2"/>
  <c r="BE242" i="2"/>
  <c r="BE274" i="2"/>
  <c r="BE322" i="2"/>
  <c r="BE444" i="2"/>
  <c r="BE492" i="2"/>
  <c r="BE517" i="2"/>
  <c r="BE96" i="2"/>
  <c r="BE131" i="2"/>
  <c r="BE157" i="2"/>
  <c r="BE187" i="2"/>
  <c r="BE193" i="2"/>
  <c r="BE205" i="2"/>
  <c r="BE227" i="2"/>
  <c r="BE249" i="2"/>
  <c r="BE286" i="2"/>
  <c r="BE294" i="2"/>
  <c r="BE374" i="2"/>
  <c r="BE383" i="2"/>
  <c r="BE461" i="2"/>
  <c r="BE469" i="2"/>
  <c r="BE532" i="2"/>
  <c r="BE537" i="2"/>
  <c r="BE549" i="2"/>
  <c r="BE554" i="2"/>
  <c r="BE609" i="2"/>
  <c r="BE634" i="2"/>
  <c r="BE768" i="2"/>
  <c r="BE213" i="2"/>
  <c r="BE220" i="2"/>
  <c r="BE296" i="2"/>
  <c r="BE418" i="2"/>
  <c r="BE435" i="2"/>
  <c r="BE106" i="2"/>
  <c r="BE114" i="2"/>
  <c r="BE142" i="2"/>
  <c r="BE308" i="2"/>
  <c r="BE329" i="2"/>
  <c r="BE455" i="2"/>
  <c r="BE478" i="2"/>
  <c r="BE152" i="2"/>
  <c r="BE368" i="2"/>
  <c r="BE450" i="2"/>
  <c r="BE598" i="2"/>
  <c r="BE678" i="2"/>
  <c r="BE704" i="2"/>
  <c r="BE718" i="2"/>
  <c r="BE754" i="2"/>
  <c r="BE763" i="2"/>
  <c r="J52" i="2"/>
  <c r="BE101" i="2"/>
  <c r="BE262" i="2"/>
  <c r="BE280" i="2"/>
  <c r="BE316" i="2"/>
  <c r="BE396" i="2"/>
  <c r="BE405" i="2"/>
  <c r="BE475" i="2"/>
  <c r="BE499" i="2"/>
  <c r="BE512" i="2"/>
  <c r="BE543" i="2"/>
  <c r="BE571" i="2"/>
  <c r="BE590" i="2"/>
  <c r="BE628" i="2"/>
  <c r="BE662" i="2"/>
  <c r="BE664" i="2"/>
  <c r="BE726" i="2"/>
  <c r="BE738" i="2"/>
  <c r="BE748" i="2"/>
  <c r="BE758" i="2"/>
  <c r="BE179" i="2"/>
  <c r="BE357" i="2"/>
  <c r="BE467" i="2"/>
  <c r="BE484" i="2"/>
  <c r="BE528" i="2"/>
  <c r="BE560" i="2"/>
  <c r="BE576" i="2"/>
  <c r="BE607" i="2"/>
  <c r="BE621" i="2"/>
  <c r="BE668" i="2"/>
  <c r="BE688" i="2"/>
  <c r="BK332" i="2"/>
  <c r="J332" i="2"/>
  <c r="J62" i="2" s="1"/>
  <c r="BE91" i="2"/>
  <c r="BE137" i="2"/>
  <c r="BE164" i="2"/>
  <c r="BE236" i="2"/>
  <c r="BE288" i="2"/>
  <c r="BE506" i="2"/>
  <c r="BE588" i="2"/>
  <c r="BE596" i="2"/>
  <c r="BE639" i="2"/>
  <c r="BE666" i="2"/>
  <c r="BE694" i="2"/>
  <c r="BE711" i="2"/>
  <c r="BE732" i="2"/>
  <c r="BK345" i="2"/>
  <c r="J345" i="2"/>
  <c r="J63" i="2" s="1"/>
  <c r="BE120" i="2"/>
  <c r="BE218" i="2"/>
  <c r="BE302" i="2"/>
  <c r="BE327" i="2"/>
  <c r="BE362" i="2"/>
  <c r="BE410" i="2"/>
  <c r="BE491" i="2"/>
  <c r="BE566" i="2"/>
  <c r="BE582" i="2"/>
  <c r="BE605" i="2"/>
  <c r="BE645" i="2"/>
  <c r="BE657" i="2"/>
  <c r="BE184" i="2"/>
  <c r="BE204" i="2"/>
  <c r="BE264" i="2"/>
  <c r="BE339" i="2"/>
  <c r="BE352" i="2"/>
  <c r="BE486" i="2"/>
  <c r="BE498" i="2"/>
  <c r="BE523" i="2"/>
  <c r="BE698" i="2"/>
  <c r="BK767" i="2"/>
  <c r="J767" i="2"/>
  <c r="J68" i="2" s="1"/>
  <c r="E48" i="3"/>
  <c r="J52" i="3"/>
  <c r="F55" i="3"/>
  <c r="BE87" i="3"/>
  <c r="BE89" i="3"/>
  <c r="BE90" i="3"/>
  <c r="BE91" i="3"/>
  <c r="BE93" i="3"/>
  <c r="BE94" i="3"/>
  <c r="BE95" i="3"/>
  <c r="BE96" i="3"/>
  <c r="BE97" i="3"/>
  <c r="BE99" i="3"/>
  <c r="BE100" i="3"/>
  <c r="BE101" i="3"/>
  <c r="BE103" i="3"/>
  <c r="BK102" i="3"/>
  <c r="J102" i="3" s="1"/>
  <c r="J64" i="3" s="1"/>
  <c r="J34" i="2"/>
  <c r="AW55" i="1" s="1"/>
  <c r="F34" i="3"/>
  <c r="BA56" i="1"/>
  <c r="F35" i="2"/>
  <c r="BB55" i="1" s="1"/>
  <c r="F37" i="3"/>
  <c r="BD56" i="1" s="1"/>
  <c r="F37" i="2"/>
  <c r="BD55" i="1" s="1"/>
  <c r="F36" i="3"/>
  <c r="BC56" i="1"/>
  <c r="F34" i="2"/>
  <c r="BA55" i="1" s="1"/>
  <c r="F35" i="3"/>
  <c r="BB56" i="1"/>
  <c r="J34" i="3"/>
  <c r="AW56" i="1" s="1"/>
  <c r="F36" i="2"/>
  <c r="BC55" i="1" s="1"/>
  <c r="P89" i="2" l="1"/>
  <c r="P88" i="2" s="1"/>
  <c r="AU55" i="1" s="1"/>
  <c r="T85" i="3"/>
  <c r="T84" i="3" s="1"/>
  <c r="P85" i="3"/>
  <c r="P84" i="3" s="1"/>
  <c r="AU56" i="1" s="1"/>
  <c r="R89" i="2"/>
  <c r="R88" i="2"/>
  <c r="R85" i="3"/>
  <c r="R84" i="3" s="1"/>
  <c r="BK89" i="2"/>
  <c r="J89" i="2" s="1"/>
  <c r="J60" i="2" s="1"/>
  <c r="BK85" i="3"/>
  <c r="J85" i="3" s="1"/>
  <c r="J60" i="3" s="1"/>
  <c r="BC54" i="1"/>
  <c r="AY54" i="1" s="1"/>
  <c r="BA54" i="1"/>
  <c r="AW54" i="1" s="1"/>
  <c r="AK30" i="1" s="1"/>
  <c r="J33" i="2"/>
  <c r="AV55" i="1" s="1"/>
  <c r="AT55" i="1" s="1"/>
  <c r="F33" i="2"/>
  <c r="AZ55" i="1" s="1"/>
  <c r="BB54" i="1"/>
  <c r="AX54" i="1" s="1"/>
  <c r="BD54" i="1"/>
  <c r="W33" i="1" s="1"/>
  <c r="F33" i="3"/>
  <c r="AZ56" i="1" s="1"/>
  <c r="J33" i="3"/>
  <c r="AV56" i="1" s="1"/>
  <c r="AT56" i="1" s="1"/>
  <c r="BK88" i="2" l="1"/>
  <c r="J88" i="2" s="1"/>
  <c r="J59" i="2" s="1"/>
  <c r="BK84" i="3"/>
  <c r="J84" i="3"/>
  <c r="J59" i="3"/>
  <c r="AU54" i="1"/>
  <c r="W31" i="1"/>
  <c r="W32" i="1"/>
  <c r="W30" i="1"/>
  <c r="AZ54" i="1"/>
  <c r="W29" i="1" s="1"/>
  <c r="AV54" i="1" l="1"/>
  <c r="AK29" i="1" s="1"/>
  <c r="J30" i="3"/>
  <c r="AG56" i="1"/>
  <c r="AN56" i="1"/>
  <c r="J30" i="2"/>
  <c r="AG55" i="1" s="1"/>
  <c r="AN55" i="1" s="1"/>
  <c r="J39" i="3" l="1"/>
  <c r="J39" i="2"/>
  <c r="AG54" i="1"/>
  <c r="AK26" i="1" s="1"/>
  <c r="AK35" i="1" s="1"/>
  <c r="AT54" i="1"/>
  <c r="AN54" i="1" l="1"/>
</calcChain>
</file>

<file path=xl/sharedStrings.xml><?xml version="1.0" encoding="utf-8"?>
<sst xmlns="http://schemas.openxmlformats.org/spreadsheetml/2006/main" count="8031" uniqueCount="1180">
  <si>
    <t>Export Komplet</t>
  </si>
  <si>
    <t>VZ</t>
  </si>
  <si>
    <t>2.0</t>
  </si>
  <si>
    <t>ZAMOK</t>
  </si>
  <si>
    <t>False</t>
  </si>
  <si>
    <t>{7df859e6-2412-44e1-a864-0ec2a3634353}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</si>
  <si>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</si>
  <si>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</si>
  <si>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</si>
  <si>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</si>
  <si>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</si>
  <si>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</si>
  <si>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</si>
  <si>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</si>
  <si>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R20-059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</si>
  <si>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</si>
  <si>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</si>
  <si>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Město Dobříš - Oprava komunikace ul. Mládeže (PD DZS+DPS)</t>
  </si>
  <si>
    <t>KSO:</t>
  </si>
  <si>
    <t>822 26 73</t>
  </si>
  <si>
    <t>CC-CZ:</t>
  </si>
  <si>
    <t>21121</t>
  </si>
  <si>
    <t>Místo:</t>
  </si>
  <si>
    <t>Dobříš</t>
  </si>
  <si>
    <t>Datum:</t>
  </si>
  <si>
    <t>19. 8. 2020</t>
  </si>
  <si>
    <t>CZ-CPV:</t>
  </si>
  <si>
    <t>45000000-7</t>
  </si>
  <si>
    <t>CZ-CPA:</t>
  </si>
  <si>
    <t>42.11.10</t>
  </si>
  <si>
    <t>Zadavatel:</t>
  </si>
  <si>
    <t>IČ:</t>
  </si>
  <si>
    <t/>
  </si>
  <si>
    <t>Město Dobříš, Mírové náměstí 119, 263 01 Dobříš</t>
  </si>
  <si>
    <t>DIČ:</t>
  </si>
  <si>
    <t>Uchazeč:</t>
  </si>
  <si>
    <t>Vyplň údaj</t>
  </si>
  <si>
    <t>Projektant:</t>
  </si>
  <si>
    <t>DOPAS s.r.o., Kubelíkova 1224/42, 130 00 Praha 3</t>
  </si>
  <si>
    <t>True</t>
  </si>
  <si>
    <t>Zpracovatel:</t>
  </si>
  <si>
    <t>L. Štuller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</si>
  <si>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</si>
  <si>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</si>
  <si>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</si>
  <si>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</si>
  <si>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</si>
  <si>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</si>
  <si>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</si>
  <si>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</si>
  <si>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</si>
  <si>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</si>
  <si>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</si>
  <si>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</si>
  <si>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</si>
  <si>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</si>
  <si>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</si>
  <si>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</si>
  <si>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</si>
  <si>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</si>
  <si>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</si>
  <si>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</si>
  <si>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</si>
  <si>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</si>
  <si>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</si>
  <si>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</si>
  <si>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</si>
  <si>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</si>
  <si>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</si>
  <si>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</si>
  <si>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</si>
  <si>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</si>
  <si>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</si>
  <si>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</si>
  <si>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</si>
  <si>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</si>
  <si>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</si>
  <si>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</si>
  <si>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</si>
  <si>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</si>
  <si>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</si>
  <si>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</si>
  <si>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</si>
  <si>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100</t>
  </si>
  <si>
    <t>Komunikace a zpevněné plochy</t>
  </si>
  <si>
    <t>STA</t>
  </si>
  <si>
    <t>1</t>
  </si>
  <si>
    <t>{7be4320b-26f2-40fc-b931-c5d69a65980b}</t>
  </si>
  <si>
    <t>2</t>
  </si>
  <si>
    <t>VON</t>
  </si>
  <si>
    <t>Vedlejší a ostatní náklady</t>
  </si>
  <si>
    <t>{c14e3c3d-b711-4d52-a414-8f17e0cb76ef}</t>
  </si>
  <si>
    <t>KAČÍREK</t>
  </si>
  <si>
    <t>Úprava kačírkem (tl. 100 mm)</t>
  </si>
  <si>
    <t>m2</t>
  </si>
  <si>
    <t>10,13</t>
  </si>
  <si>
    <t>3</t>
  </si>
  <si>
    <t>OBR_P_B</t>
  </si>
  <si>
    <t>Obrubník_parkový_betonový_50x200 mm</t>
  </si>
  <si>
    <t>m</t>
  </si>
  <si>
    <t>27,2</t>
  </si>
  <si>
    <t>KRYCÍ LIST SOUPISU PRACÍ</t>
  </si>
  <si>
    <t>OBR_P_K</t>
  </si>
  <si>
    <t>Obrubník_parkový_kamenný_130x200 mm</t>
  </si>
  <si>
    <t>95,6</t>
  </si>
  <si>
    <t>SKL_1</t>
  </si>
  <si>
    <t>Chodník_předláždění_kamenné_dlažby (skladba celkové tl. 100 mm)</t>
  </si>
  <si>
    <t>1,24</t>
  </si>
  <si>
    <t>SKL_2</t>
  </si>
  <si>
    <t>Chodník_litý_asfalt (skladba celkové tl. 250 mm)</t>
  </si>
  <si>
    <t>165,6</t>
  </si>
  <si>
    <t>SKL_2_1</t>
  </si>
  <si>
    <t>Chodník_hmatná_dlažba (skladba celkové tl. 250 mm)</t>
  </si>
  <si>
    <t>8,19</t>
  </si>
  <si>
    <t>Objekt:</t>
  </si>
  <si>
    <t>SKL_3</t>
  </si>
  <si>
    <t>Komunikace_asfalt (skladba celkové tl. 420 mm)</t>
  </si>
  <si>
    <t>426,64</t>
  </si>
  <si>
    <t>SO 100 - Komunikace a zpevněné plochy</t>
  </si>
  <si>
    <t>SKL_3_1</t>
  </si>
  <si>
    <t>Komunikace_asfalt_napojení_na_stávající_stav (skladba celkové tl. 420 mm)</t>
  </si>
  <si>
    <t>110,5</t>
  </si>
  <si>
    <t>SKL_3_2</t>
  </si>
  <si>
    <t>Komunikace_asfalt_obnova_ložné_a_obrusné_vrstvy (skladba celkové tl. 100 mm)</t>
  </si>
  <si>
    <t>674,26</t>
  </si>
  <si>
    <t>SKL_4</t>
  </si>
  <si>
    <t>Vjezd_asfalt (skladba celkové tl. 420 mm)</t>
  </si>
  <si>
    <t>8,67</t>
  </si>
  <si>
    <t>SKL_4_1</t>
  </si>
  <si>
    <t>Vjezd_hmatná_dlažba (skladba celkové tl. 420 mm)</t>
  </si>
  <si>
    <t>2,77</t>
  </si>
  <si>
    <t>ZELEŇ</t>
  </si>
  <si>
    <t>Zeleň_trávník (celková skladba tl. 200 mm)</t>
  </si>
  <si>
    <t>16,1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</si>
  <si>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</si>
  <si>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</si>
  <si>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</si>
  <si>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</si>
  <si>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</si>
  <si>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</si>
  <si>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</si>
  <si>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</si>
  <si>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</si>
  <si>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</si>
  <si>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</si>
  <si>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</si>
  <si>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</si>
  <si>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</si>
  <si>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</si>
  <si>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</si>
  <si>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</si>
  <si>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</si>
  <si>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</si>
  <si>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</si>
  <si>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</si>
  <si>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</si>
  <si>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</si>
  <si>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</si>
  <si>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</si>
  <si>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</si>
  <si>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</si>
  <si>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</si>
  <si>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</si>
  <si>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</si>
  <si>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</si>
  <si>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113106111</t>
  </si>
  <si>
    <t>Rozebrání dlažeb komunikací pro pěší s přemístěním hmot na skládku na vzdálenost do 3 m nebo s naložením na dopravní prostředek s ložem z kameniva nebo živice a s jakoukoliv výplní spár ručně z mozaiky</t>
  </si>
  <si>
    <t>CS ÚRS 2020 01</t>
  </si>
  <si>
    <t>4</t>
  </si>
  <si>
    <t>-904022885</t>
  </si>
  <si>
    <t>PSC</t>
  </si>
  <si>
    <t xml:space="preserve">Poznámka k souboru cen:_x000D_
1. Ceny jsou určeny pro rozebrání dlažeb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 nebo mozaikových kostek,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</si>
  <si>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VV</t>
  </si>
  <si>
    <t>"4_Situace.pdf</t>
  </si>
  <si>
    <t>" chodník; kamenná dlažba" 3,740-0,320</t>
  </si>
  <si>
    <t>Součet</t>
  </si>
  <si>
    <t>113107122</t>
  </si>
  <si>
    <t>Odstranění podkladů nebo krytů ručně s přemístěním hmot na skládku na vzdálenost do 3 m nebo s naložením na dopravní prostředek z kameniva hrubého drceného, o tl. vrstvy přes 100 do 200 mm</t>
  </si>
  <si>
    <t>168573228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</si>
  <si>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</si>
  <si>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" chodník; kamenná dlažba (ŠD)" 3,740-0,320</t>
  </si>
  <si>
    <t>113107130</t>
  </si>
  <si>
    <t>Odstranění podkladů nebo krytů ručně s přemístěním hmot na skládku na vzdálenost do 3 m nebo s naložením na dopravní prostředek z betonu prostého, o tl. vrstvy do 100 mm</t>
  </si>
  <si>
    <t>-576595749</t>
  </si>
  <si>
    <t>" chodník; kamenná dlažba (SC 8/10)" 3,740-0,320</t>
  </si>
  <si>
    <t>113107142</t>
  </si>
  <si>
    <t>Odstranění podkladů nebo krytů ručně s přemístěním hmot na skládku na vzdálenost do 3 m nebo s naložením na dopravní prostředek živičných, o tl. vrstvy přes 50 do 100 mm</t>
  </si>
  <si>
    <t>276046047</t>
  </si>
  <si>
    <t>"5_Vzorové_příčné_řezy_a_detail_napojení.pdf</t>
  </si>
  <si>
    <t>" okolo UV" (0,600*2+1,600*2)*0,500*5</t>
  </si>
  <si>
    <t>" okolo poklopu VŠ" (0,300*2+1,300*2)*0,500*9</t>
  </si>
  <si>
    <t>" okolo poklopu hydrantu" (0,300*2+1,300*2)*0,500*1</t>
  </si>
  <si>
    <t>5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</si>
  <si>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</si>
  <si>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</si>
  <si>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-202407339</t>
  </si>
  <si>
    <t>" chodník (ŠD)" 147,880-6,800-0,790-1,900</t>
  </si>
  <si>
    <t>6</t>
  </si>
  <si>
    <t>113107165</t>
  </si>
  <si>
    <t>Odstranění podkladů nebo krytů strojně plochy jednotlivě přes 50 m2 do 200 m2 s přemístěním hmot na skládku na vzdálenost do 20 m nebo s naložením na dopravní prostředek z kameniva hrubého drceného, o tl. vrstvy přes 400 do 500 mm</t>
  </si>
  <si>
    <t>-58277769</t>
  </si>
  <si>
    <t>" provizorní stávající úprava komunikace po vodvodu" 188,740</t>
  </si>
  <si>
    <t>7</t>
  </si>
  <si>
    <t>113107170</t>
  </si>
  <si>
    <t>Odstranění podkladů nebo krytů strojně plochy jednotlivě přes 50 m2 do 200 m2 s přemístěním hmot na skládku na vzdálenost do 20 m nebo s naložením na dopravní prostředek z betonu prostého, o tl. vrstvy do 100 mm</t>
  </si>
  <si>
    <t>1513932366</t>
  </si>
  <si>
    <t>" chodník (SC 8/10)" 147,880-6,800-0,790-1,900</t>
  </si>
  <si>
    <t>8</t>
  </si>
  <si>
    <t>113107181</t>
  </si>
  <si>
    <t>Odstranění podkladů nebo krytů strojně plochy jednotlivě přes 50 m2 do 200 m2 s přemístěním hmot na skládku na vzdálenost do 20 m nebo s naložením na dopravní prostředek živičných, o tl. vrstvy do 50 mm</t>
  </si>
  <si>
    <t>334902801</t>
  </si>
  <si>
    <t>" chodník (LA)" 147,880-6,800-0,790-1,900</t>
  </si>
  <si>
    <t>9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</si>
  <si>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</si>
  <si>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</si>
  <si>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-2112420151</t>
  </si>
  <si>
    <t>" komunikace (ŠD)" 121,760+250,000</t>
  </si>
  <si>
    <t>10</t>
  </si>
  <si>
    <t>113107231</t>
  </si>
  <si>
    <t>Odstranění podkladů nebo krytů strojně plochy jednotlivě přes 200 m2 s přemístěním hmot na skládku na vzdálenost do 20 m nebo s naložením na dopravní prostředek z betonu prostého, o tl. vrstvy přes 100 do 150 mm</t>
  </si>
  <si>
    <t>-969195748</t>
  </si>
  <si>
    <t>" komunikace (SC 8/10)" 121,760+250,000</t>
  </si>
  <si>
    <t>11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</si>
  <si>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</si>
  <si>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</si>
  <si>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-231597449</t>
  </si>
  <si>
    <t>" komunikace (ložná+obrusná vrstva)" 121,760+250,000</t>
  </si>
  <si>
    <t>12</t>
  </si>
  <si>
    <t>113107323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</si>
  <si>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</si>
  <si>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-961823965</t>
  </si>
  <si>
    <t>" provizorní stávající úprava chodníku po vodvodu" 17,950+7,300+11,000</t>
  </si>
  <si>
    <t>13</t>
  </si>
  <si>
    <t>113154253</t>
  </si>
  <si>
    <t>Frézování živičného podkladu nebo krytu s naložením na dopravní prostředek plochy přes 500 do 1 000 m2 s překážkami v trase pruhu šířky do 1 m, tloušťky vrstvy 50 mm</t>
  </si>
  <si>
    <t>1123373911</t>
  </si>
  <si>
    <t xml:space="preserve">Poznámka k souboru cen:_x000D_
1. V cenách jsou započteny i náklady na:_x000D_
a) vodu pro chlazení zubů frézy,_x000D_
b) opotřebování frézovacích nástrojů,_x000D_
c) naložení odfrézovaného materiálu na dopravní prostředek._x000D_
2. V cenách nejsou započteny náklady na:_x000D_
a) nutné ruční odstranění (vybourání) živičného krytu kolem překážek, které se oceňují cenami souboru cen 113 10-7 Odstranění podkladů nebo krytů této části katalogu,_x000D_
b) očištění povrchu odfrézované plochy, které se oceňují cenami souboru cen 938 90-9 Odstranění bláta, prachu z povrchu podkladu nebo krytu části C01 tohoto katalogu._x000D_
3. Množství měrných jednotek pro rozpočet určí projekt. Drobné překážky, např. vpusti, uzávěry, sloupy (plochy do 2 m2) se z celkové frézované plochy neodečítají._x000D_
4. Tloušťku frézované vrstvy určí projekt a měří se tloušťka jednotlivých záběrů v mm._x000D_
5. Cena s překážkami je určena v případech, kdy:_x000D_
a) na 200 m2 frézované plochy se vyskytne v průměru více než jedna vpusť nebo vstup inženýrských sítí, popř. stožár, vstupní ostrůvek apod.,_x000D_
b) jsou-li podél frézované plochy osazeny obrubníky s výškovým rozdílem horní plochy obrubníku od frézované plochy větší než 250 mm._x000D_
6. Překážkami se rozumějí obrubníky nebo krajníky, pokud výškový rozdíl horní plochy obrubníku od frézované plochy je větší než 250 mm, vpusti nebo vstupy inženýrských sítí, stožáry, nástupní a ochranné ostrůvky apod._x000D_
</t>
  </si>
  <si>
    <t>" obrusná vrstva" 638,520+31,000+3,000</t>
  </si>
  <si>
    <t>" ložná vrstva" 638,520+31,000+3,000</t>
  </si>
  <si>
    <t>14</t>
  </si>
  <si>
    <t>113202111</t>
  </si>
  <si>
    <t>Vytrhání obrub s vybouráním lože, s přemístěním hmot na skládku na vzdálenost do 3 m nebo s naložením na dopravní prostředek z krajníků nebo obrubníků stojatých</t>
  </si>
  <si>
    <t>354315441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</si>
  <si>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</si>
  <si>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" kamenná obruba" 50,790+2,530+6,010+7,020+2,760+13,220</t>
  </si>
  <si>
    <t>113204111</t>
  </si>
  <si>
    <t>Vytrhání obrub s vybouráním lože, s přemístěním hmot na skládku na vzdálenost do 3 m nebo s naložením na dopravní prostředek záhonových</t>
  </si>
  <si>
    <t>103266167</t>
  </si>
  <si>
    <t>" betonová zahradní obruba" 0,860+1,500</t>
  </si>
  <si>
    <t>16</t>
  </si>
  <si>
    <t>121112003</t>
  </si>
  <si>
    <t>Sejmutí ornice ručně při souvislé ploše, tl. vrstvy do 200 mm</t>
  </si>
  <si>
    <t>559905834</t>
  </si>
  <si>
    <t xml:space="preserve">Poznámka k souboru cen:_x000D_
1. V ceně jsou započteny i náklady na naložení sejmuté ornice na dopravní prostředek nebo odhození do 3 m._x000D_
2. Ceny lze použít i pro sejmutí podorničí._x000D_
3. V ceně není započteno vodorovné přemístění sejmuté ornice._x000D_
</t>
  </si>
  <si>
    <t>11,480+1,210+2,170</t>
  </si>
  <si>
    <t>17</t>
  </si>
  <si>
    <t>122151401</t>
  </si>
  <si>
    <t>Vykopávky v zemnících na suchu strojně zapažených i nezapažených v hornině třídy těžitelnosti I skupiny 1 a 2 do 20 m3</t>
  </si>
  <si>
    <t>m3</t>
  </si>
  <si>
    <t>-586992951</t>
  </si>
  <si>
    <t xml:space="preserve">Poznámka k souboru cen:_x000D_
1. V cenách jsou započteny i náklady na přehození výkopku na vzdálenost do 3 m nebo naložení na dopravní prostředek._x000D_
</t>
  </si>
  <si>
    <t>" získání dosypové zeminy pod plochu z kačírku</t>
  </si>
  <si>
    <t>KAČÍREK*0,100</t>
  </si>
  <si>
    <t>18</t>
  </si>
  <si>
    <t>M</t>
  </si>
  <si>
    <t>10364100</t>
  </si>
  <si>
    <t>zemina pro terénní úpravy - tříděná</t>
  </si>
  <si>
    <t>t</t>
  </si>
  <si>
    <t>-1252648285</t>
  </si>
  <si>
    <t xml:space="preserve">" objemová hmotnost dosypové zeminy 1750 kg/m3" </t>
  </si>
  <si>
    <t>KAČÍREK*0,100*1,75</t>
  </si>
  <si>
    <t>19</t>
  </si>
  <si>
    <t>132212231</t>
  </si>
  <si>
    <t>Hloubení rýh šířky přes 800 do 2 000 mm při překopech inženýrských sítí ručně zapažených i nezapažených, s urovnáním dna do předepsaného profilu a spádu objemu do 10 m3 v hornině třídy těžitelnosti I skupiny 3 soudržných</t>
  </si>
  <si>
    <t>603978421</t>
  </si>
  <si>
    <t xml:space="preserve">Poznámka k souboru cen:_x000D_
1. Ceny jsou určeny pouze pro případy havárií, přeložek nebo běžných oprav inženýrských sítí._x000D_
2. Ceny nelze použít v rámci výstavby nových inženýrských sítí._x000D_
3. V cenách jsou započteny i náklady na přehození výkopku na přilehlém terénu na vzdálenost do 3 m od podélné osy rýhy nebo naložení výkopku na dopravní prostředek._x000D_
</t>
  </si>
  <si>
    <t>" napojení liniového odvodnění" 1,500*1,000*2,000</t>
  </si>
  <si>
    <t>" posunutí UV do nové pozice" (0,500*5)*1,000*2,000</t>
  </si>
  <si>
    <t>20</t>
  </si>
  <si>
    <t>133211011</t>
  </si>
  <si>
    <t>Hloubení šachet při překopech inženýrských sítí ručně zapažených i nezapažených objemu do 10 m3 v hornině třídy těžitelnosti I skupiny 3 soudržných</t>
  </si>
  <si>
    <t>821718721</t>
  </si>
  <si>
    <t xml:space="preserve">Poznámka k souboru cen:_x000D_
1. Ceny jsou určeny pouze pro případy havárií, přeložek nebo běžných oprav inženýrských sítí._x000D_
2. Ceny jsou určeny pro šachty hloubky do 6 m. Šachty větších hloubek se oceňují individuálně._x000D_
3. Ceny nelze použít v rámci výstavby nových inženýrských sítí._x000D_
4. V cenách jsou započteny i náklady na svislé přemístění výkopku, urovnání dna do předepsaného profilu a spádu, přehození výkopku na přilehlém terénu na vzdálenost do 3 m od hrany šachty nebo naložení na dopravní prostředek._x000D_
5. Vodorovné přemístění výkopku ze šachet, pažených bentonitovou suspenzí, se oceňuje cenami souboru cen 162 . 0-31 Vodorovné přemístění výkopku z rýh podzemních stěn. Vodorovné přemístění znehodnocené bentonitové suspenze se oceňuje cenami souboru cen 162 . . -4 . Vodorovné přemístění znehodnocené suspenze katalogu 800-2 Zvláštní zakládání objektů._x000D_
</t>
  </si>
  <si>
    <t>" posunutí stáv. UV do nové pozice" (1,500*1,500*1,600)*5</t>
  </si>
  <si>
    <t>" odpočet tělesa UV" -(PI*0,250*0,250*1,500)*5</t>
  </si>
  <si>
    <t>151101301</t>
  </si>
  <si>
    <t>Zřízení rozepření zapažených stěn výkopů s potřebným přepažováním při pažení příložném, hloubky do 4 m</t>
  </si>
  <si>
    <t>60110871</t>
  </si>
  <si>
    <t xml:space="preserve">Poznámka k souboru cen:_x000D_
1. Ceny nelze použít pro oceňování rozepření stěn rýh pro podzemní vedení v hloubce do 8m; toto rozepření je započteno v cenách souboru cen 151 . 0-11 Zřízení pažení a rozepření stěn rýh pro podzemní vedení pro všechny šířky rýhy._x000D_
</t>
  </si>
  <si>
    <t>22</t>
  </si>
  <si>
    <t>151101311</t>
  </si>
  <si>
    <t>Odstranění rozepření stěn výkopů s uložením materiálu na vzdálenost do 3 m od okraje výkopu pažení příložného, hloubky do 4 m</t>
  </si>
  <si>
    <t>-1068086731</t>
  </si>
  <si>
    <t>23</t>
  </si>
  <si>
    <t>151102101</t>
  </si>
  <si>
    <t>Zřízení pažení a rozepření stěn rýh při překopech inženýrských sítí plochy do 20 m2 pro jakoukoliv mezerovitost příložné, hloubky do 2 m</t>
  </si>
  <si>
    <t>1193670528</t>
  </si>
  <si>
    <t xml:space="preserve">Poznámka k souboru cen:_x000D_
1. Ceny jsou určeny pouze pro případy havárií, přeložek nebo běžných oprav inženýrských sítí._x000D_
2. Ceny nelze použít v rámci výstavby nových inženýrských sítí._x000D_
3. Ceny jsou určeny pro roubení a rozepření stěn i jiných výkopů se svislými stěnami, pokud jsou tyto výkopy pro podzemní vedení rozměru do 1250 mm._x000D_
4. Plocha mezer mezi pažinami příložného pažení se od plochy příložného pažení neodečítá; nezapažené plochy u pažení zátažného nebo hnaného se od plochy pažení odečítají._x000D_
</t>
  </si>
  <si>
    <t>" napojení liniového odvodnění" 1,500*2*2,000</t>
  </si>
  <si>
    <t>" posunutí UV do nové pozice" (0,500*5)*2*2,000</t>
  </si>
  <si>
    <t>24</t>
  </si>
  <si>
    <t>151102111</t>
  </si>
  <si>
    <t>Odstranění pažení a rozepření stěn rýh při překopech inženýrských sítí plochy do 20 m2 s uložením materiálu na vzdálenost do 3 m od kraje výkopu příložné, hloubky do 2 m</t>
  </si>
  <si>
    <t>-1974091719</t>
  </si>
  <si>
    <t xml:space="preserve">Poznámka k souboru cen:_x000D_
1. Ceny jsou určeny pouze pro případy havárií, přeložek nebo běžných oprav inženýrských sítí._x000D_
2. Ceny nelze použít v rámci výstavby nových inženýrských sítí._x000D_
</t>
  </si>
  <si>
    <t>25</t>
  </si>
  <si>
    <t>151102201</t>
  </si>
  <si>
    <t>Zřízení pažení stěn výkopu bez rozepření nebo vzepření při překopech inženýrských sítí plochy do 30 m2 příložné, hloubky do 4 m</t>
  </si>
  <si>
    <t>-1283571281</t>
  </si>
  <si>
    <t xml:space="preserve">Poznámka k souboru cen:_x000D_
1. Ceny jsou určeny pouze pro případy havárií, přeložek nebo běžných oprav inženýrských sítí._x000D_
2. Ceny nelze použít v rámci výstavby nových inženýrských sítí._x000D_
3. Ceny nelze použít pro oceňování rozepřeného pažení stěn rýh pro podzemní vedení; toto se oceňuje cenami souboru cen 151 .0-2 Zřízení pažení a rozepření stěn rýh pro podzemní vedení pro všechny šířky rýhy._x000D_
4. Plocha mezer mezi pažinami příložného pažení se od plochy příložného pažení neodečítá; nezapažené plochy u pažení zátažného nebo hnaného se od plochy pažení odečítají._x000D_
</t>
  </si>
  <si>
    <t>" posunutí stáv. UV do nové pozice" (1,500*4*1,600)*5</t>
  </si>
  <si>
    <t>26</t>
  </si>
  <si>
    <t>151102211</t>
  </si>
  <si>
    <t>Odstranění pažení stěn výkopu bez rozepření nebo vzepření při překopech inženýrských sítí plochy do 30 m2 s uložením pažin na vzdálenost do 3 m od okraje výkopu příložné, hloubky do 4 m</t>
  </si>
  <si>
    <t>-479301145</t>
  </si>
  <si>
    <t>27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</si>
  <si>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</si>
  <si>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</si>
  <si>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1403423661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</si>
  <si>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</si>
  <si>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100% VÝKOPKU NA SKLÁDKU</t>
  </si>
  <si>
    <t>" výkopek rýh" 8,000</t>
  </si>
  <si>
    <t>" výkopek šachet" 16,527</t>
  </si>
  <si>
    <t>" ornice" 14,860*0,200</t>
  </si>
  <si>
    <t>28</t>
  </si>
  <si>
    <t>17111111.R1</t>
  </si>
  <si>
    <t>Hutnění zeminy pro spodní stavbu silnic pro únosnost pláně min. 45 MPa</t>
  </si>
  <si>
    <t>440772045</t>
  </si>
  <si>
    <t>29</t>
  </si>
  <si>
    <t>171201231</t>
  </si>
  <si>
    <t>Poplatek za uložení stavebního odpadu na recyklační skládce (skládkovné) zeminy a kamení zatříděného do Katalogu odpadů pod kódem 17 05 04</t>
  </si>
  <si>
    <t>2078823365</t>
  </si>
  <si>
    <t>100% VÝKOPKU NA SKLÁDKU; OBJEM. HMOTNOST VÝKOPKU 1750 KG/M3</t>
  </si>
  <si>
    <t>" výkopek rýh" 8,000*1,75</t>
  </si>
  <si>
    <t>" výkopek šachet" 16,527*1,75</t>
  </si>
  <si>
    <t>" ornice" 14,860*0,200*1,75</t>
  </si>
  <si>
    <t>30</t>
  </si>
  <si>
    <t>171251201</t>
  </si>
  <si>
    <t>Uložení sypaniny na skládky nebo meziskládky bez hutnění s upravením uložené sypaniny do předepsaného tvaru</t>
  </si>
  <si>
    <t>-1154414202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</si>
  <si>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</si>
  <si>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31</t>
  </si>
  <si>
    <t>174112101</t>
  </si>
  <si>
    <t>Zásyp sypaninou z jakékoliv horniny při překopech inženýrských sítí ručně objemu do 30 m3 s uložením výkopku ve vrstvách se zhutněním jam, šachet, rýh nebo kolem objektů v těchto vykopávkách</t>
  </si>
  <si>
    <t>860152218</t>
  </si>
  <si>
    <t xml:space="preserve">Poznámka k souboru cen:_x000D_
1. Ceny jsou určeny pouze pro případy havárií, přeložek nebo běžných oprav inženýrských sítí._x000D_
2. Ceny nelze použít v rámci výstavby nových inženýrských sítí._x000D_
3. V cenách je započteno přemístění sypaniny ze vzdálenosti 10 m od kraje výkopu nebo zasypávaného prostoru, měřeno k těžišti skládky._x000D_
4.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5. Odklizení zbylého výkopku po provedení zásypu zářezů se šikmými stěnami pro podzemní vedení nebo zásypu jam a rýh pro podzemní vedení se oceňuje cenami souboru cen 167 Nakládání výkopku nebo sypaniny a 162 Vodorovné přemístění výkopku._x000D_
6. Rozprostření zbylého výkopku podél výkopu a nad výkopem po provedení zásypů zářezů se šikmými stěnami pro podzemní vedení nebo zásypu jam a rýh pro podzemní vedení se oceňuje cenami souborů cen 171 Uložení sypaniny do násypů._x000D_
</t>
  </si>
  <si>
    <t>Mezisoučet " UV</t>
  </si>
  <si>
    <t>" odpočet lože tl. 100 mm" -(1,500+0,500*5)*1,000*0,100</t>
  </si>
  <si>
    <t>" odpočet obsypu tl. 500 mm" -(1,500+0,500*5)*1,000*0,500</t>
  </si>
  <si>
    <t>Mezisoučet " liniové dvodnění + propojení UV</t>
  </si>
  <si>
    <t>32</t>
  </si>
  <si>
    <t>58344171</t>
  </si>
  <si>
    <t>štěrkodrť frakce 0/32</t>
  </si>
  <si>
    <t>-834874721</t>
  </si>
  <si>
    <t>22,127*2 'Přepočtené koeficientem množství</t>
  </si>
  <si>
    <t>33</t>
  </si>
  <si>
    <t>175112101</t>
  </si>
  <si>
    <t>Obsypání potrubí při překopech inženýrských sítí ručně objemu do 10 m3 sypaninou z vhodných horniny třídy těžitelnosti I a II, skupiny 1 až 4 nebo materiálem připraveným podél výkopu ve vzdálenosti do 3 m od jeho kraje pro jakoukoliv hloubku výkopu a míru zhutnění bez prohození sypaniny</t>
  </si>
  <si>
    <t>1612428085</t>
  </si>
  <si>
    <t xml:space="preserve">Poznámka k souboru cen:_x000D_
1. Ceny jsou určeny pouze pro případy havárií, přeložek nebo běžných oprav inženýrských sítí._x000D_
2. Ceny nelze použít v rámci výstavby nových inženýrských sítí._x000D_
3.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4. V cenách nejsou zahrnuty náklady na nakupovanou sypaninu; tyto se oceňují ve specifikaci._x000D_
</t>
  </si>
  <si>
    <t>MIN. 300 MM NAD VRCHOL POTRUBÍ (DN 200)</t>
  </si>
  <si>
    <t>" napojení liniového odvodnění" 1,500*1,000*0,500</t>
  </si>
  <si>
    <t>" posunutí UV do nové pozice" (0,500*5)*1,000*0,500</t>
  </si>
  <si>
    <t>" odpočet DN 200" -(PI*0,125*0,125*4,000)</t>
  </si>
  <si>
    <t>34</t>
  </si>
  <si>
    <t>58331200</t>
  </si>
  <si>
    <t>štěrkopísek netříděný zásypový</t>
  </si>
  <si>
    <t>247383727</t>
  </si>
  <si>
    <t>1,804*2 'Přepočtené koeficientem množství</t>
  </si>
  <si>
    <t>35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</si>
  <si>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</si>
  <si>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</si>
  <si>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1886900386</t>
  </si>
  <si>
    <t xml:space="preserve">Poznámka k souboru cen:_x000D_
1. Ceny jsou určeny pro vyrovnání nerovností neupraveného rostlého nebo ulehlého terénu._x000D_
2. Ceny lze použít pro vyrovnání terénu při zakládání trávníku._x000D_
3. V cenách nejsou započteny náklady na hutnění, tyto náklady se oceňují cenami souboru cen 171 15 ... Zhutnění podloží pod násypy z rostlé horniny tř. 1 až 4 katalogu 800-1 Zemní práce._x000D_
4. V cenách o sklonu svahu přes 1:1 jsou uvažovány podmínky pro svahy běžně schůdné; bez použití lezeckých technik. V případě použití lezeckých technik se tyto náklady oceňují individuálně._x000D_
</t>
  </si>
  <si>
    <t>36</t>
  </si>
  <si>
    <t>181311103</t>
  </si>
  <si>
    <t>Rozprostření a urovnání ornice v rovině nebo ve svahu sklonu do 1:5 ručně při souvislé ploše, tl. vrstvy do 200 mm</t>
  </si>
  <si>
    <t>585067628</t>
  </si>
  <si>
    <t xml:space="preserve">Poznámka k souboru cen:_x000D_
1. V ceně jsou započteny i náklady na případné nutné přemístění hromad nebo dočasných skládek na místo spotřeby ze vzdálenosti do 3 m._x000D_
2. V ceně nejsou započteny náklady na získání ornice._x000D_
</t>
  </si>
  <si>
    <t>37</t>
  </si>
  <si>
    <t>10364101</t>
  </si>
  <si>
    <t>zemina pro terénní úpravy -  ornice</t>
  </si>
  <si>
    <t>-1044369329</t>
  </si>
  <si>
    <t>"objemová hmotnost ornice 1600 kg/m3"  ZELEŇ*0,200*1,60</t>
  </si>
  <si>
    <t>38</t>
  </si>
  <si>
    <t>181411141</t>
  </si>
  <si>
    <t>Založení trávníku na půdě předem připravené plochy do 1000 m2 výsevem včetně utažení parterového v rovině nebo na svahu do 1:5</t>
  </si>
  <si>
    <t>2045295994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</si>
  <si>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</si>
  <si>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39</t>
  </si>
  <si>
    <t>00572420</t>
  </si>
  <si>
    <t>osivo směs travní parková okrasná</t>
  </si>
  <si>
    <t>kg</t>
  </si>
  <si>
    <t>529504254</t>
  </si>
  <si>
    <t>16,1*0,035 'Přepočtené koeficientem množství</t>
  </si>
  <si>
    <t>40</t>
  </si>
  <si>
    <t>183403153</t>
  </si>
  <si>
    <t>Obdělání půdy hrabáním v rovině nebo na svahu do 1:5</t>
  </si>
  <si>
    <t>2064701677</t>
  </si>
  <si>
    <t xml:space="preserve">Poznámka k souboru cen:_x000D_
1. Každé opakované obdělání půdy se oceňuje samostatně._x000D_
2. Ceny -3114 a -3115 lze použít i pro obdělání půdy aktivními branami._x000D_
</t>
  </si>
  <si>
    <t>" 2x křížem" ZELEŇ*2</t>
  </si>
  <si>
    <t>41</t>
  </si>
  <si>
    <t>183403161</t>
  </si>
  <si>
    <t>Obdělání půdy válením v rovině nebo na svahu do 1:5</t>
  </si>
  <si>
    <t>2064282416</t>
  </si>
  <si>
    <t>" 3x křížem" ZELEŇ*3</t>
  </si>
  <si>
    <t>42</t>
  </si>
  <si>
    <t>184802611</t>
  </si>
  <si>
    <t>Chemické odplevelení po založení kultury v rovině nebo na svahu do 1:5 postřikem na široko</t>
  </si>
  <si>
    <t>-12809571</t>
  </si>
  <si>
    <t xml:space="preserve">Poznámka k souboru cen:_x000D_
1. Ceny -2613, -2617, -2623, -2627, -2633, -2637, -2643 a -2647 jsou určeny pro odplevelení ploch o ploše do 10 m2 jednotlivě, nebo pro odstranění hnízd plevelů o ploše do 20 m2 jednotlivě vzdálených od sebe nejméně 5 m._x000D_
2. Ceny nelze použít pro chemické odplevelení trávníku; tyto práce se oceňují cenami části A02 souboru cen 184 80-2 . Chemické odplevelení před založením kultury._x000D_
3. V cenách -2611 až -2614, -2621 až -2624, -2631 až –2634 a -2641 až -2644 jsou započteny i náklady na dovoz vody do 10 km._x000D_
4. V cenách o sklonu svahu přes 1:1 jsou uvažovány podmínky pro svahy běžně schůdné; bez použití lezeckých technik. V případě použití lezeckých technik se tyto náklady oceňují individuálně._x000D_
</t>
  </si>
  <si>
    <t>43</t>
  </si>
  <si>
    <t>185803111</t>
  </si>
  <si>
    <t>Ošetření trávníku jednorázové v rovině nebo na svahu do 1:5</t>
  </si>
  <si>
    <t>2093359361</t>
  </si>
  <si>
    <t xml:space="preserve">Poznámka k souboru cen:_x000D_
1. V cenách nejsou započteny náklady na :_x000D_
a) vypletí; tyto práce se oceňují cenami části C02 souboru cen 185 80-42 Vypletí,_x000D_
b) zalití; tyto práce se oceňují cenami části C02 souboru cen 185 80-43 Zalití rostlin vodou_x000D_
c) chemické odplevelení; tyto práce se oceňují cenami části A02 souboru cen 184 80-22 Chemické odplevelení trávníku,_x000D_
d) hnojení; tyto práce se oceňuji cenami části A02 souboru cen 184 85-11 Hnojení roztokem hnojiva nebo 185 80-21 Hnojení._x000D_
2. V cenách jsou započteny i náklady na pokosení se shrabáním, naložením shrabu na dopravní prostředek s odvezením do vzdálenosti 20 km a vyložením shrabu._x000D_
3. V cenách o sklonu svahu přes 1:1 jsou uvažovány podmínky pro svahy běžně schůdné; bez použití lezeckých technik. V případě použití lezeckých technik se tyto náklady oceňují individuálně._x000D_
</t>
  </si>
  <si>
    <t>44</t>
  </si>
  <si>
    <t>185804215</t>
  </si>
  <si>
    <t>Vypletí v rovině nebo na svahu do 1:5 trávníku po výsevu</t>
  </si>
  <si>
    <t>756441427</t>
  </si>
  <si>
    <t xml:space="preserve">Poznámka k souboru cen:_x000D_
1. V cenách jsou započteny i náklady spojené s případným naložením odpadu na dopravní prostředek, odvozem do 20 km, se složením a na vysbírání případných odpadků ze záhonů nebo trávníků._x000D_
2. V cenách nejsou započteny náklady na uložení odpadu na skládku._x000D_
</t>
  </si>
  <si>
    <t>45</t>
  </si>
  <si>
    <t>185804311</t>
  </si>
  <si>
    <t>Zalití rostlin vodou plochy záhonů jednotlivě do 20 m2</t>
  </si>
  <si>
    <t>-842400886</t>
  </si>
  <si>
    <t>" spotřeba 15 litrů/m2" ZELEŇ*15/1000</t>
  </si>
  <si>
    <t>46</t>
  </si>
  <si>
    <t>185851121</t>
  </si>
  <si>
    <t>Dovoz vody pro zálivku rostlin na vzdálenost do 1000 m</t>
  </si>
  <si>
    <t>-601972196</t>
  </si>
  <si>
    <t xml:space="preserve">Poznámka k souboru cen:_x000D_
1. Ceny lze použít pouze tehdy, když není voda dostupná z vodovodního řádu._x000D_
2. V cenách jsou započteny i náklady na čerpání vody do cisterny._x000D_
3. V cenách nejsou započteny náklady na dodání vody. Tyto náklady se oceňují individuálně._x000D_
</t>
  </si>
  <si>
    <t>47</t>
  </si>
  <si>
    <t>185851129</t>
  </si>
  <si>
    <t>Dovoz vody pro zálivku rostlin Příplatek k ceně za každých dalších i započatých 1000 m</t>
  </si>
  <si>
    <t>-768822445</t>
  </si>
  <si>
    <t>" předpokládaná celková vzdálenost do 10 km" 0,242*9</t>
  </si>
  <si>
    <t>Svislé a kompletní konstrukce</t>
  </si>
  <si>
    <t>48</t>
  </si>
  <si>
    <t>359901111</t>
  </si>
  <si>
    <t>Vyčištění stok jakékoliv výšky</t>
  </si>
  <si>
    <t>-1306174364</t>
  </si>
  <si>
    <t xml:space="preserve">Poznámka k souboru cen:_x000D_
1. Cena je určena pro konečné vyčištění stok před předáním a převzetím._x000D_
</t>
  </si>
  <si>
    <t>" napojení liniového odvodnění" 1,500</t>
  </si>
  <si>
    <t>" posunutí UV do nové pozice" 0,500*5</t>
  </si>
  <si>
    <t>49</t>
  </si>
  <si>
    <t>359901211</t>
  </si>
  <si>
    <t>Monitoring stok (kamerový systém) jakékoli výšky nová kanalizace</t>
  </si>
  <si>
    <t>557138154</t>
  </si>
  <si>
    <t xml:space="preserve">Poznámka k souboru cen:_x000D_
1. V ceně jsou započteny náklady na zhotovení záznamu o prohlídce a protokolu prohlídky._x000D_
</t>
  </si>
  <si>
    <t>Vodorovné konstrukce</t>
  </si>
  <si>
    <t>50</t>
  </si>
  <si>
    <t>451573111</t>
  </si>
  <si>
    <t>Lože pod potrubí, stoky a drobné objekty v otevřeném výkopu z písku a štěrkopísku do 63 mm</t>
  </si>
  <si>
    <t>1005263710</t>
  </si>
  <si>
    <t xml:space="preserve">Poznámka k souboru cen:_x000D_
1. Ceny -1111 a -1192 lze použít i pro zřízení sběrných vrstev nad drenážními trubkami._x000D_
2. V cenách -5111 a -1192 jsou započteny i náklady na prohození výkopku získaného při zemních pracích._x000D_
</t>
  </si>
  <si>
    <t>" napojení liniového odvodnění" 1,500*1,000*0,100</t>
  </si>
  <si>
    <t>" posunutí UV do nové pozice" (0,500*5)*1,000*0,100</t>
  </si>
  <si>
    <t>51</t>
  </si>
  <si>
    <t>452311131</t>
  </si>
  <si>
    <t>Podkladní a zajišťovací konstrukce z betonu prostého v otevřeném výkopu desky pod potrubí, stoky a drobné objekty z betonu tř. C 12/15</t>
  </si>
  <si>
    <t>-2098657797</t>
  </si>
  <si>
    <t xml:space="preserve">Poznámka k souboru cen:_x000D_
1. Ceny -1121 až -1191 a -1192 lze použít i pro ochrannou vrstvu pod železobetonové konstrukce._x000D_
2. Ceny -2121 až -2191 a -2192 jsou určeny pro jakékoliv úkosy sedel._x000D_
</t>
  </si>
  <si>
    <t>" posunití UV do nové pozice" (0,800*0,800*0,100)*5</t>
  </si>
  <si>
    <t>52</t>
  </si>
  <si>
    <t>452351101</t>
  </si>
  <si>
    <t>Bednění podkladních a zajišťovacích konstrukcí v otevřeném výkopu desek nebo sedlových loží pod potrubí, stoky a drobné objekty</t>
  </si>
  <si>
    <t>-594190029</t>
  </si>
  <si>
    <t>" posunití UV do nové pozice" (0,800*4*0,100)*5</t>
  </si>
  <si>
    <t>Komunikace pozemní</t>
  </si>
  <si>
    <t>53</t>
  </si>
  <si>
    <t>564531111</t>
  </si>
  <si>
    <t>Zřízení podsypu nebo podkladu ze sypaniny s rozprostřením, vlhčením, a zhutněním, po zhutnění tl. 100 mm</t>
  </si>
  <si>
    <t>787612271</t>
  </si>
  <si>
    <t xml:space="preserve">Poznámka k souboru cen:_x000D_
1. Ceny jsou určeny, jen předepíše-li projekt zřízení podsypu nebo podkladu ze sypaniny ze zemníku nebo z výkopku v trase._x000D_
2. V cenách nejsou započteny náklady na získání sypaniny a její přemístění k místu zabudování, které se oceňuje podle ustanovení čl. 3111 Všeobecných podmínek části části A 01 tohoto katalogu._x000D_
</t>
  </si>
  <si>
    <t>54</t>
  </si>
  <si>
    <t>564841111</t>
  </si>
  <si>
    <t>Podklad ze štěrkodrti ŠD s rozprostřením a zhutněním, po zhutnění tl. 120 mm</t>
  </si>
  <si>
    <t>363066525</t>
  </si>
  <si>
    <t>55</t>
  </si>
  <si>
    <t>564861111</t>
  </si>
  <si>
    <t>Podklad ze štěrkodrti ŠD s rozprostřením a zhutněním, po zhutnění tl. 200 mm</t>
  </si>
  <si>
    <t>-1251632468</t>
  </si>
  <si>
    <t>OBR_P_K*0,500</t>
  </si>
  <si>
    <t>56</t>
  </si>
  <si>
    <t>566301111</t>
  </si>
  <si>
    <t>Úprava dosavadního krytu z kameniva drceného jako podklad pro nový kryt s vyrovnáním profilu v příčném i podélném směru, s vlhčením a zhutněním, s doplněním kamenivem drceným, jeho rozprostřením a zhutněním, v množství přes 0,04 do 0,06 m3/m2</t>
  </si>
  <si>
    <t>-959027011</t>
  </si>
  <si>
    <t xml:space="preserve">Poznámka k souboru cen:_x000D_
1. Ceny neplatí pro vyrovnání nerovností nově zřizovaných podkladů nebo krytů,_x000D_
2. V cenách nejsou započteny náklady na příp. nutné rozrytí dosavadní vozovky, které se oceňují cenou 113 10-8441 Rozrytí vrstvy krytu nebo podkladu._x000D_
3. Množství kameniva uvedené v popisu cen je průměrné množství kameniva v nezhutněném stavu na 1 m2 projektem předepsané úpravy na jednom objektu._x000D_
</t>
  </si>
  <si>
    <t>57</t>
  </si>
  <si>
    <t>56712211.R1</t>
  </si>
  <si>
    <t>Podklad ze směsi stmelené cementem SC bez dilatačních spár, s rozprostřením a zhutněním SC C 8/10 (KSC I), po zhutnění tl. 100 mm</t>
  </si>
  <si>
    <t>-370261170</t>
  </si>
  <si>
    <t xml:space="preserve">Poznámka k souboru cen:_x000D_
1. V cenách jsou započteny i náklady na ošetření povrchu podkladu vodou._x000D_
2. V cenách 567 1.-4 jsou započteny i náklady postřik proti odpařování vody._x000D_
3. V cenách nejsou započteny náklady na:_x000D_
a) příp. postřik, který se oceňuje cenou 919 74-8111 Postřik popř. zdrsnění povrchu cementobetonového krytu nebo podkladu ochrannou emulzí,_x000D_
b) zřízení dilatačních spár a jejich vyplnění; tyto práce se oceňují cenami souborů cen 919 11-1 Řezání dilatačních spár, 919 12-. Těsnění dilatačních spár a 919 13 Vyztužení dilatačních spár._x000D_
</t>
  </si>
  <si>
    <t>58</t>
  </si>
  <si>
    <t>567122111</t>
  </si>
  <si>
    <t>Podklad ze směsi stmelené cementem SC bez dilatačních spár, s rozprostřením a zhutněním SC C 8/10 (KSC I), po zhutnění tl. 120 mm</t>
  </si>
  <si>
    <t>1872884492</t>
  </si>
  <si>
    <t>59</t>
  </si>
  <si>
    <t>57190811.R1</t>
  </si>
  <si>
    <t>Kryt vymývaným dekoračním kamenivem (kačírkem) tl. 100 mm</t>
  </si>
  <si>
    <t>-214957671</t>
  </si>
  <si>
    <t>60</t>
  </si>
  <si>
    <t>573111112</t>
  </si>
  <si>
    <t>Postřik infiltrační PI z asfaltu silničního s posypem kamenivem, v množství 1,00 kg/m2</t>
  </si>
  <si>
    <t>1501827169</t>
  </si>
  <si>
    <t>61</t>
  </si>
  <si>
    <t>573211107</t>
  </si>
  <si>
    <t>Postřik spojovací PS bez posypu kamenivem z asfaltu silničního, v množství 0,30 kg/m2</t>
  </si>
  <si>
    <t>412650113</t>
  </si>
  <si>
    <t>62</t>
  </si>
  <si>
    <t>577134111</t>
  </si>
  <si>
    <t>Asfaltový beton vrstva obrusná ACO 11 (ABS) s rozprostřením a se zhutněním z nemodifikovaného asfaltu v pruhu šířky do 3 m tř. I, po zhutnění tl. 40 mm</t>
  </si>
  <si>
    <t>-1179373157</t>
  </si>
  <si>
    <t xml:space="preserve">Poznámka k souboru cen:_x000D_
1. Cenami 577 1.-40 lze oceňovat např. chodníky, úzké cesty a vjezdy v pruhu šířky do 1,5 m jakékoliv délky a jednotlivé plochy velikosti do 10 m2._x000D_
2. ČSN EN 13108-1 připouští pro ACO 11 pouze tl. 35 až 50 mm._x000D_
</t>
  </si>
  <si>
    <t>63</t>
  </si>
  <si>
    <t>577155112</t>
  </si>
  <si>
    <t>Asfaltový beton vrstva ložní ACL 16 (ABH) s rozprostřením a zhutněním z nemodifikovaného asfaltu v pruhu šířky do 3 m, po zhutnění tl. 60 mm</t>
  </si>
  <si>
    <t>-506306589</t>
  </si>
  <si>
    <t xml:space="preserve">Poznámka k souboru cen:_x000D_
1. Cenami 577 1.-50 lze oceňovat např. chodníky, úzké cesty a vjezdy v pruhu šířky do 1,5 m jakékoliv délky a jednotlivé plochy velikosti do 10 m2._x000D_
2. ČSN EN 13108-1 připouští pro ACL 16 pouze tl. 50 až 70 mm._x000D_
</t>
  </si>
  <si>
    <t>64</t>
  </si>
  <si>
    <t>578132113</t>
  </si>
  <si>
    <t>Litý asfalt MA 8 (LAJ) s rozprostřením z nemodifikovaného asfaltu v pruhu šířky do 3 m tl. 30 mm + separační asfaltový pás typu R</t>
  </si>
  <si>
    <t>281919297</t>
  </si>
  <si>
    <t xml:space="preserve">Poznámka k souboru cen:_x000D_
1. ČSN EN 13108-8 připouští pro MA 8 pouze tl. 25 až 40 mm._x000D_
2. V cenách jsou započteny i náklady na napojení pracovních spár._x000D_
3. V cenách nejsou započteny náklady na příp. projektem předepsané:_x000D_
a) zdrsňovací posypy, které se oceňují cenami souboru cen 578 90- Zdrsňovací posyp litého asfaltu,_x000D_
b) posypy drobným kamenivem, které se oceňují cenami souboru cen 572 40- Posyp živičného podkladu nebo krytu části C 01 tohoto katalogu._x000D_
</t>
  </si>
  <si>
    <t>65</t>
  </si>
  <si>
    <t>578901111</t>
  </si>
  <si>
    <t>Zdrsňovací posyp litého asfaltu z kameniva drobného drceného obaleného asfaltem se zaválcováním a s odstraněním přebytečného materiálu s povrchu, v množství 4 kg/m2</t>
  </si>
  <si>
    <t>-2086293422</t>
  </si>
  <si>
    <t>66</t>
  </si>
  <si>
    <t>591441111</t>
  </si>
  <si>
    <t>Kladení dlažby z mozaiky komunikací pro pěší s vyplněním spár, s dvojím beraněním a se smetením přebytečného materiálu na vzdálenost do 3 m jednobarevné, s ložem tl. do 40 mm z cementové malty</t>
  </si>
  <si>
    <t>1055478715</t>
  </si>
  <si>
    <t xml:space="preserve">Poznámka k souboru cen:_x000D_
1. V cenách jsou započteny i náklady na dodání hmot pro lože a na dodání téhož materiálu pro výplň spár a zhotovení šablon, popř. rámů._x000D_
2. V cenách nejsou započteny náklady na dodání mozaiky, které se oceňuje ve specifikaci; ztratné lze dohodnout ve výši 2 %._x000D_
3. Část lože přesahující tloušťku 40 mm se oceňuje cenami souboru cen 451 ..-9 Příplatek za každých dalších 10 mm tloušťky podkladu nebo lože._x000D_
</t>
  </si>
  <si>
    <t>67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</si>
  <si>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</si>
  <si>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</si>
  <si>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2003273397</t>
  </si>
  <si>
    <t xml:space="preserve">Poznámka k souboru cen:_x000D_
1. Pro volbu cen dlažeb platí toto rozdělení: Skupina A: dlažby z prvků stejného tvaru, Skupina B: dlažby z prvků dvou a více tvarů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40 mm se oceňuje cenami souboru cen 451 . . -9 . Příplatek za každých dalších 10 mm tloušťky podkladu nebo lože._x000D_
</t>
  </si>
  <si>
    <t>68</t>
  </si>
  <si>
    <t>59245006</t>
  </si>
  <si>
    <t>dlažba tvar obdélník betonová pro nevidomé 200x100x60mm barevná</t>
  </si>
  <si>
    <t>-1672068721</t>
  </si>
  <si>
    <t>8,19*1,03 'Přepočtené koeficientem množství</t>
  </si>
  <si>
    <t>69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</si>
  <si>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</si>
  <si>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</si>
  <si>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809556299</t>
  </si>
  <si>
    <t xml:space="preserve">Poznámka k souboru cen:_x000D_
1. Pro volbu cen dlažeb platí toto rozdělení: Skupina A: dlažby z prvků stejného tvaru, Skupina B: dlažby z prvků dvou a více tvarů,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50 mm se oceňuje cenami souboru cen 451 ..-9 Příplatek za každých dalších 10 mm tloušťky podkladu nebo lože._x000D_
</t>
  </si>
  <si>
    <t>70</t>
  </si>
  <si>
    <t>59245226</t>
  </si>
  <si>
    <t>dlažba tvar obdélník betonová pro nevidomé 200x100x80mm barevná</t>
  </si>
  <si>
    <t>-1101892336</t>
  </si>
  <si>
    <t>2,77*1,03 'Přepočtené koeficientem množství</t>
  </si>
  <si>
    <t>Trubní vedení</t>
  </si>
  <si>
    <t>71</t>
  </si>
  <si>
    <t>871350420</t>
  </si>
  <si>
    <t>Montáž kanalizačního potrubí z plastů z polypropylenu PP korugovaného nebo žebrovaného SN 12 DN 200</t>
  </si>
  <si>
    <t>344191926</t>
  </si>
  <si>
    <t xml:space="preserve">Poznámka k souboru cen:_x000D_
1. V cenách montáže potrubí nejsou započteny náklady na dodání trub, elektrospojek a těsnicích kroužků pokud tyto nejsou součástí dodávky potrubí. Tyto náklady se oceňují ve specifikaci._x000D_
2. V cenách potrubí z trubek polyetylenových a polypropylenových nejsou započteny náklady na dodání tvarovek použitých pro napojení na jiný druh potrubí; tvarovky se oceňují ve specifikaci._x000D_
3. Ztratné lze dohodnout:_x000D_
a) u trub kanalizačních z tvrdého PVC ve směrné výši 3 %,_x000D_
b) u trub polyetylenových a polypropylenových ve směrné výši 1,5._x000D_
</t>
  </si>
  <si>
    <t>72</t>
  </si>
  <si>
    <t>28617267</t>
  </si>
  <si>
    <t>trubka kanalizační PP korugovaná DN 200x6000mm SN12</t>
  </si>
  <si>
    <t>1617809042</t>
  </si>
  <si>
    <t>4*1,015 'Přepočtené koeficientem množství</t>
  </si>
  <si>
    <t>73</t>
  </si>
  <si>
    <t>877350410</t>
  </si>
  <si>
    <t>Montáž tvarovek na kanalizačním plastovém potrubí z polypropylenu PP korugovaného nebo žebrovaného kolen DN 200</t>
  </si>
  <si>
    <t>kus</t>
  </si>
  <si>
    <t>-2127331177</t>
  </si>
  <si>
    <t xml:space="preserve">Poznámka k souboru cen:_x000D_
1. V cenách montáže tvarovek nejsou započteny náklady na dodání tvarovek. Tyto náklady se oceňují ve specifikaci._x000D_
2. V cenách montáže tvarovek jsou započteny náklady na dodání těsnicích kroužků, pokud tyto nejsou součástí dodávky tvarovek._x000D_
</t>
  </si>
  <si>
    <t>" napojení liniového odvodnění" 2,000</t>
  </si>
  <si>
    <t>74</t>
  </si>
  <si>
    <t>28617339</t>
  </si>
  <si>
    <t>koleno kanalizace PP KG DN 200x45°</t>
  </si>
  <si>
    <t>-587684356</t>
  </si>
  <si>
    <t>75</t>
  </si>
  <si>
    <t>877350430</t>
  </si>
  <si>
    <t>Montáž tvarovek na kanalizačním plastovém potrubí z polypropylenu PP korugovaného nebo žebrovaného spojek, redukcí nebo navrtávacích sedel DN 200</t>
  </si>
  <si>
    <t>-2082164519</t>
  </si>
  <si>
    <t>" napojení liniového odvodnění" 1,000</t>
  </si>
  <si>
    <t>" posunutí UV do nové pozice" 5,000</t>
  </si>
  <si>
    <t>76</t>
  </si>
  <si>
    <t>28617421</t>
  </si>
  <si>
    <t>spojka přesuvná kanalizace PP korugované DN 200</t>
  </si>
  <si>
    <t>-756208324</t>
  </si>
  <si>
    <t>77</t>
  </si>
  <si>
    <t>890411811</t>
  </si>
  <si>
    <t>Bourání šachet a jímek ručně velikosti obestavěného prostoru do 1,5 m3 z prefabrikovaných skruží</t>
  </si>
  <si>
    <t>1668813130</t>
  </si>
  <si>
    <t xml:space="preserve">Poznámka k souboru cen:_x000D_
1. Ceny jsou určeny pro vodovodní a kanalizačné šachty._x000D_
2. Šachty velikosti nad 5 m3 obestavěného prostoru se oceňují cenami katalogu 801-3 Budov a haly - bourání konstrukcí._x000D_
</t>
  </si>
  <si>
    <t>P</t>
  </si>
  <si>
    <t>Poznámka k položce:_x000D_
- rozebrání stávající prefa UV a posunutí do nové pozice k obrubě (použití původních prvků kompletní UV (prefa prvky + litinová vpusť)</t>
  </si>
  <si>
    <t>" posunutá UV" (PI*0,250*0,250*1,500)*5</t>
  </si>
  <si>
    <t>" rušená dvorní vpusť" (PI*0,150*0,150*0,500)*1</t>
  </si>
  <si>
    <t>78</t>
  </si>
  <si>
    <t>892351111</t>
  </si>
  <si>
    <t>Tlakové zkoušky vodou na potrubí DN 150 nebo 200</t>
  </si>
  <si>
    <t>-1626096894</t>
  </si>
  <si>
    <t xml:space="preserve">Poznámka k souboru cen:_x000D_
1. Ceny -2111 jsou určeny pro zabezpečení jednoho konce zkoušeného úseku jakéhokoliv druhu potrubí._x000D_
2. V cenách jsou započteny náklady:_x000D_
a) u cen -1111 - na přísun, montáž, demontáž a odsun zkoušecího čerpadla, napuštění tlakovou vodou a dodání vody pro tlakovou zkoušku,_x000D_
b) u cen -2111 - na montáž a demontáž výrobků nebo dílců pro zabezpečení konce zkoušeného úseku potrubí, na montáž a demontáž koncových tvarovek, na montáž zaslepovací příruby, na zaslepení odboček pro hydranty, vzdušníky a jiné armatury a odbočky pro odbočující řady,_x000D_
</t>
  </si>
  <si>
    <t>79</t>
  </si>
  <si>
    <t>892372111</t>
  </si>
  <si>
    <t>Tlakové zkoušky vodou zabezpečení konců potrubí při tlakových zkouškách DN do 300</t>
  </si>
  <si>
    <t>238518894</t>
  </si>
  <si>
    <t>80</t>
  </si>
  <si>
    <t>895941111</t>
  </si>
  <si>
    <t>Zřízení vpusti kanalizační uliční z betonových dílců typ UV-50 normální</t>
  </si>
  <si>
    <t>-342097028</t>
  </si>
  <si>
    <t xml:space="preserve">Poznámka k souboru cen:_x000D_
1. V cenách jsou započteny i náklady na zřízení lože ze štěrkopísku._x000D_
2. V cenách nejsou započteny náklady na:_x000D_
a) dodání betonových dílců; betonové dílce se oceňují ve specifikaci,_x000D_
b) dodání kameninových dílců; kameninové dílce se oceňují ve specifikaci,_x000D_
c) litinové mříže; osazení mříží se oceňuje cenami souboru cen 899 20- . 1 Osazení mříží litinových včetně rámů a košů na bahno části A 01 tohoto katalogu; dodání mříží se oceňuje ve specifikaci,_x000D_
d) podkladní prstence; tyto se oceňují cenami souboru cen 452 38-6 . Podkladní a a vyrovnávací prstence části A 01 tohoto katalogu._x000D_
</t>
  </si>
  <si>
    <t>" posunutá UV" 5,000</t>
  </si>
  <si>
    <t>81</t>
  </si>
  <si>
    <t>899131113</t>
  </si>
  <si>
    <t>Výměna šachtového rámu tř. D 400 včetně poklopu s osazením a dodáním nového rámu z litiny a betonu</t>
  </si>
  <si>
    <t>819255904</t>
  </si>
  <si>
    <t xml:space="preserve">Poznámka k souboru cen:_x000D_
1. V cenách jsou započteny i náklady na odstranění starého rámu, osazení a dodání vyrovnávacích prstenců a nového rámu a náklady na vyrovnání povrchu vozovky._x000D_
</t>
  </si>
  <si>
    <t>" kanalizační RŠ" 7,000</t>
  </si>
  <si>
    <t>82</t>
  </si>
  <si>
    <t>899201211</t>
  </si>
  <si>
    <t>Demontáž mříží litinových včetně rámů, hmotnosti jednotlivě do 50 kg</t>
  </si>
  <si>
    <t>-1641378148</t>
  </si>
  <si>
    <t>" rušená dvorní vpusť" 1,000</t>
  </si>
  <si>
    <t>83</t>
  </si>
  <si>
    <t>899202211</t>
  </si>
  <si>
    <t>Demontáž mříží litinových včetně rámů, hmotnosti jednotlivě přes 50 do 100 Kg</t>
  </si>
  <si>
    <t>2007400291</t>
  </si>
  <si>
    <t>84</t>
  </si>
  <si>
    <t>899204112</t>
  </si>
  <si>
    <t>Osazení mříží litinových včetně rámů a košů na bahno pro třídu zatížení D400, E600</t>
  </si>
  <si>
    <t>412963428</t>
  </si>
  <si>
    <t xml:space="preserve">Poznámka k souboru cen:_x000D_
1. V cenách nejsou započteny náklady na dodání mříží, rámů a košů na bahno; tyto náklady se oceňují ve specifikaci._x000D_
</t>
  </si>
  <si>
    <t>85</t>
  </si>
  <si>
    <t>899431111</t>
  </si>
  <si>
    <t>Výšková úprava uličního vstupu nebo vpusti do 200 mm zvýšením krycího hrnce, šoupěte nebo hydrantu bez úpravy armatur</t>
  </si>
  <si>
    <t>1158323238</t>
  </si>
  <si>
    <t xml:space="preserve">Poznámka k souboru cen:_x000D_
1. V cenách jsou započteny i náklady na:_x000D_
a) odbourání dosavadního krytu, podkladu, nadezdívky nebo prstence s odklizením vybouraných hmot do 3 m,_x000D_
b) zarovnání plochy nadezdívky cementovou maltou,_x000D_
c) podbetonování nebo podezdění rámu,_x000D_
d) odstranění a znovuosazení rámu, poklopu, mříže, krycího hrnce nebo hydrantu,_x000D_
e) úpravu a doplnění krytu popř. podkladu vozovky v místě provedené výškové úpravy._x000D_
2. V cenách nejsou započteny náklady na příp. nutné dodání nové mříže, rámu, poklopu nebo krycího hrnce. Jejich dodání se oceňuje ve specifikaci, ztratné se nestanoví._x000D_
</t>
  </si>
  <si>
    <t>" vodovodní šoupě" 9,000</t>
  </si>
  <si>
    <t>" vodovodní hydrant" 1,000</t>
  </si>
  <si>
    <t>86</t>
  </si>
  <si>
    <t>899721112</t>
  </si>
  <si>
    <t>Signalizační vodič na potrubí DN nad 150 mm</t>
  </si>
  <si>
    <t>-1822184254</t>
  </si>
  <si>
    <t>87</t>
  </si>
  <si>
    <t>899722114</t>
  </si>
  <si>
    <t>Krytí potrubí z plastů výstražnou fólií z PVC šířky 40 cm</t>
  </si>
  <si>
    <t>1873348162</t>
  </si>
  <si>
    <t>Ostatní konstrukce a práce, bourání</t>
  </si>
  <si>
    <t>88</t>
  </si>
  <si>
    <t>914111111</t>
  </si>
  <si>
    <t>Montáž svislé dopravní značky základní velikosti do 1 m2 objímkami na sloupky nebo konzoly</t>
  </si>
  <si>
    <t>897347034</t>
  </si>
  <si>
    <t xml:space="preserve">Poznámka k souboru cen:_x000D_
1. V cenách jsou započteny i náklady na montáž značek včetně upevňovacího materiálu na předem připravenou nosnou konstrukci (sloupek, konzolu, sloup)._x000D_
2. V cenách nejsou započteny náklady na:_x000D_
a) dodání značek, tyto se oceňují ve specifikaci,_x000D_
b) na montáž a dodávku ocelových nosných konstrukcí – sloupků, konzol, tyto se oceňují cenami souboru cen 914 51 Montáž sloupku a 914 53 Montáž konzol a nástavců,_x000D_
c) nátěry, tyto se oceňují jako práce PSV příslušnými cenami katalogu 800-783 Nátěry,_x000D_
d) naložení a odklizení výkopku, tyto se oceňují cenami části A 01 katalogu 800-1 Zemní práce._x000D_
3. Ceny nelze použít pro osazení a montáž svislých dopravních značek:_x000D_
a) světelných, tyto se oceňují cenami katalogu 800-741 Elektroinstalace - silnoproud,_x000D_
b) upevněných na lanech nebo speciálních konstrukcích nesoucích více značek, tyto se oceňují individuálně._x000D_
</t>
  </si>
  <si>
    <t>" přesun SDZ; B2" 1,000</t>
  </si>
  <si>
    <t>" přesun SDZ; IP4b" 1,000</t>
  </si>
  <si>
    <t>89</t>
  </si>
  <si>
    <t>915121112</t>
  </si>
  <si>
    <t>Vodorovné dopravní značení stříkané barvou vodící čára bílá šířky 250 mm souvislá retroreflexní</t>
  </si>
  <si>
    <t>-777478377</t>
  </si>
  <si>
    <t xml:space="preserve">Poznámka k souboru cen:_x000D_
1. Ceny jsou určeny pro dělící čáry bílé souvislé č. V1a, bílé přerušované č. V2a, žluté souvislé č. V12b, žluté přerušované č. V12c a vodící čáry bílé č. V4._x000D_
2. V cenách nejsou započteny náklady na:_x000D_
a) předznačení, tyto se oceňují cenami souboru cen 915 6.-11 Předznačení pro vodorovné značení,_x000D_
b) očištění vozovky, tyto se oceňují cenami souboru cen 938 90-9 . Odstranění bláta, prachu nebo hlinitého nánosu s povrchu podkladu nebo krytu části C 01 tohoto katalogu._x000D_
3. Množství měrných jednotek se určuje:_x000D_
a) u cen 915 11 a 915 12 v m délky dělící nebo vodící čáry (včetně mezer),_x000D_
b) u ceny 915 13 v m2 stříkané plochy bez mezer._x000D_
</t>
  </si>
  <si>
    <t>" VDZ V12a" 12,000</t>
  </si>
  <si>
    <t>90</t>
  </si>
  <si>
    <t>915121121</t>
  </si>
  <si>
    <t>Vodorovné dopravní značení stříkané barvou vodící čára bílá šířky 250 mm přerušovaná základní</t>
  </si>
  <si>
    <t>-1139462071</t>
  </si>
  <si>
    <t>" VDZ V10d" 17,260+100,140</t>
  </si>
  <si>
    <t>91</t>
  </si>
  <si>
    <t>915611111</t>
  </si>
  <si>
    <t>Předznačení pro vodorovné značení stříkané barvou nebo prováděné z nátěrových hmot liniové dělicí čáry, vodicí proužky</t>
  </si>
  <si>
    <t>-1192758172</t>
  </si>
  <si>
    <t xml:space="preserve">Poznámka k souboru cen:_x000D_
1. Množství měrných jednotek se určuje:_x000D_
a) pro cenu -1111 v m délky dělicí čáry nebo vodícího proužku (včetně mezer),_x000D_
b) pro cenu -1112 v m2 natírané nebo stříkané plochy._x000D_
</t>
  </si>
  <si>
    <t>92</t>
  </si>
  <si>
    <t>916241213</t>
  </si>
  <si>
    <t>Osazení obrubníku kamenného se zřízením lože, s vyplněním a zatřením spár cementovou maltou stojatého s boční opěrou z betonu prostého C 25/30 XF2, do lože z betonu prostého C 25/30 XF2</t>
  </si>
  <si>
    <t>-1536504530</t>
  </si>
  <si>
    <t xml:space="preserve">Poznámka k souboru cen:_x000D_
1. Ceny -1211, -1212 a -1213 lze použít i pro osazení krajníků z kamene._x000D_
2. V cenách chodníkových obrubníků ležatých i stojatých jsou započteny pro osazení:_x000D_
a) do lože z kameniva těženého i náklady na dodání hmot pro lože tl. 80 až 100 mm,_x000D_
b) do lože z betonu prostého i náklady na dodání hmot pro lože tl. 80 až 100 mm; v cenách -1113 a -1213 též náklady na zřízení boční opěry._x000D_
3. Část lože z betonu prostého přesahující tl. 100 mm se oceňuje cenou 916 99-1121 Lože pod obrubníky, krajníky nebo obruby z dlažebních kostek._x000D_
4. V cenách nejsou započteny náklady na dodání obrubníků nebo krajníků, tyto se oceňují ve specifikaci._x000D_
</t>
  </si>
  <si>
    <t>93</t>
  </si>
  <si>
    <t>58380001</t>
  </si>
  <si>
    <t>krajník kamenný žulový silniční 130x200x300-800mm</t>
  </si>
  <si>
    <t>-193534234</t>
  </si>
  <si>
    <t>95,6*1,01 'Přepočtené koeficientem množství</t>
  </si>
  <si>
    <t>94</t>
  </si>
  <si>
    <t>916331112</t>
  </si>
  <si>
    <t>Osazení zahradního obrubníku betonového s ložem tl. od 50 do 100 mm z betonu prostého tř. C 25/30 XF2 s boční opěrou z betonu prostého tř. C 25/30 XF2</t>
  </si>
  <si>
    <t>1914323530</t>
  </si>
  <si>
    <t xml:space="preserve">Poznámka k souboru cen:_x000D_
1. V cenách jsou započteny i náklady na zalití a zatření spár cementovou maltou._x000D_
2. V cenách nejsou započteny náklady na dodání obrubníků; tyto se oceňují ve specifikaci._x000D_
3. Část lože přesahující tloušťku 100 mm lze ocenit cenou 916 99-1121 Lože pod obrubníky, krajníky nebo obruby z dlažebních kostek, katalogu 822-1._x000D_
</t>
  </si>
  <si>
    <t>95</t>
  </si>
  <si>
    <t>59217011</t>
  </si>
  <si>
    <t>obrubník betonový zahradní 500x50x200mm</t>
  </si>
  <si>
    <t>1712798902</t>
  </si>
  <si>
    <t>27,2*1,01 'Přepočtené koeficientem množství</t>
  </si>
  <si>
    <t>96</t>
  </si>
  <si>
    <t>919112212</t>
  </si>
  <si>
    <t>Řezání dilatačních spár v živičném krytu vytvoření komůrky pro těsnící zálivku šířky 10 mm, hloubky 20 mm</t>
  </si>
  <si>
    <t>1613015926</t>
  </si>
  <si>
    <t xml:space="preserve">Poznámka k souboru cen:_x000D_
1. V cenách jsou započteny i náklady na vyčištění spár po řezání._x000D_
</t>
  </si>
  <si>
    <t>"4_situace.pdf</t>
  </si>
  <si>
    <t>" podél obrub</t>
  </si>
  <si>
    <t>3,761+3,979+3,455+49,345+3,633+0,535+0,317+2,199+3,256+1,142+0,934+0,686+0,448+62,012+0,796+1,029+1,073+1,073+0,947+1,760+2,905+2,818+1,267</t>
  </si>
  <si>
    <t>1,441+0,791+2,729+4,571+3,963+1,706+1,688+1,341+1,473+3,876+2,358+117,712+1,779+1,341+3,218</t>
  </si>
  <si>
    <t>97</t>
  </si>
  <si>
    <t>919122111</t>
  </si>
  <si>
    <t>Utěsnění dilatačních spár zálivkou za tepla v cementobetonovém nebo živičném krytu včetně adhezního nátěru s těsnicím profilem pod zálivkou, pro komůrky šířky 10 mm, hloubky 20 mm</t>
  </si>
  <si>
    <t>-987488723</t>
  </si>
  <si>
    <t xml:space="preserve">Poznámka k souboru cen:_x000D_
1. V cenách jsou započteny i náklady na vyčištění spár před těsněním a zalitím a náklady na impregnaci, těsnění a zalití spár včetně dodání hmot._x000D_
</t>
  </si>
  <si>
    <t>98</t>
  </si>
  <si>
    <t>919125111</t>
  </si>
  <si>
    <t>Těsnění svislé spáry mezi živičným krytem a ostatními prvky asfaltovou páskou samolepicí šířky 35 mm tl. 8 mm</t>
  </si>
  <si>
    <t>818841880</t>
  </si>
  <si>
    <t xml:space="preserve">Poznámka k souboru cen:_x000D_
1. Cena jsou určena pro napojení obrubníků, odvodňovacích žlabů, roštů apod. na živičný povrch, pro napojení nového živičného povrchu na stávající, apod._x000D_
2. V ceně jsou započteny i náklady na vyčištění trhlin._x000D_
3. V ceně nejsou započteny náklady na seříznutí stávajícího živičného povrchu; tyto náklady se oceňují cenami souboru cen 919 73-11 Zarovnání styčné plochy podkladu nebo krytu podél vybourané části komunikace nebo zpevněné plochy._x000D_
</t>
  </si>
  <si>
    <t>99</t>
  </si>
  <si>
    <t>919726202</t>
  </si>
  <si>
    <t>Geotextilie tkaná pro vyztužení, separaci nebo filtraci z polypropylenu, podélná pevnost v tahu přes 15 do 50 kN/m</t>
  </si>
  <si>
    <t>-845411835</t>
  </si>
  <si>
    <t xml:space="preserve">Poznámka k souboru cen:_x000D_
1. V cenách jsou započteny i náklady na položení a dodání geotextilie včetně přesahů._x000D_
</t>
  </si>
  <si>
    <t>100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</si>
  <si>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</si>
  <si>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</si>
  <si>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-854959632</t>
  </si>
  <si>
    <t xml:space="preserve">Poznámka k souboru cen:_x000D_
1. V cenách jsou započteny i náklady na vyčištění spár, na impregnaci a zalití spár včetně dodání hmot._x000D_
</t>
  </si>
  <si>
    <t>" napojení na stávající stav" 14,950+4,625+3,500+7,550+6,000</t>
  </si>
  <si>
    <t>" napojení přes odskoky" 7,000+4,550+0,500+2,000+9,950+5,950+44,300+3,450+56,050+0,500+1,500+0,500+0,850+0,500+4,350+11,450+4,350+11,450+0,635+9,600</t>
  </si>
  <si>
    <t>25,200+2,150+5,900+5,900</t>
  </si>
  <si>
    <t>101</t>
  </si>
  <si>
    <t>919735111</t>
  </si>
  <si>
    <t>Řezání stávajícího živičného krytu nebo podkladu hloubky do 50 mm</t>
  </si>
  <si>
    <t>234992382</t>
  </si>
  <si>
    <t xml:space="preserve">Poznámka k souboru cen:_x000D_
1. V cenách jsou započteny i náklady na spotřebu vody._x000D_
</t>
  </si>
  <si>
    <t>102</t>
  </si>
  <si>
    <t>919735112</t>
  </si>
  <si>
    <t>Řezání stávajícího živičného krytu nebo podkladu hloubky přes 50 do 100 mm</t>
  </si>
  <si>
    <t>1902469233</t>
  </si>
  <si>
    <t>103</t>
  </si>
  <si>
    <t>919735123</t>
  </si>
  <si>
    <t>Řezání stávajícího betonového krytu nebo podkladu hloubky přes 100 do 150 mm</t>
  </si>
  <si>
    <t>772294232</t>
  </si>
  <si>
    <t>104</t>
  </si>
  <si>
    <t>919741111</t>
  </si>
  <si>
    <t>Ošetření cementobetonové plochy kropením vodou</t>
  </si>
  <si>
    <t>-427106874</t>
  </si>
  <si>
    <t xml:space="preserve">Poznámka k souboru cen:_x000D_
1. Cena je určena:_x000D_
a) pro jedno ošetření (kropení) plochy,_x000D_
b) i pro ošetření (kropení) vedlejších ploch souvisejících s prováděním betonáže letištních ploch za účelem vytváření potřebného mikroklimatu._x000D_
</t>
  </si>
  <si>
    <t>" podklad SC 8/10 - 2x denně po dobu 7 dnů</t>
  </si>
  <si>
    <t>SKL_2*2*7</t>
  </si>
  <si>
    <t>SKL_2_1*2*7</t>
  </si>
  <si>
    <t>SKL_3*2*7</t>
  </si>
  <si>
    <t>SKL_3_1*2*7</t>
  </si>
  <si>
    <t>SKL_4*2*7</t>
  </si>
  <si>
    <t>SKL_4_1*2*7</t>
  </si>
  <si>
    <t>105</t>
  </si>
  <si>
    <t>935113111</t>
  </si>
  <si>
    <t>Osazení odvodňovacího žlabu s krycím roštem polymerbetonového šířky do 200 mm</t>
  </si>
  <si>
    <t>-883089197</t>
  </si>
  <si>
    <t xml:space="preserve">Poznámka k souboru cen:_x000D_
1. V cenách jsou započteny i náklady na předepsané obetonování a lože z betonu._x000D_
2. V cenách nejsou započteny náklady na odvodňovací žlab s příslušenstvím; tyto náklady se oceňují ve specifikaci._x000D_
</t>
  </si>
  <si>
    <t>" vjezd" 5,500</t>
  </si>
  <si>
    <t>106</t>
  </si>
  <si>
    <t>BNF.124263</t>
  </si>
  <si>
    <t>Žlab odvodňovací beton 200mm s krytem z tvárné litiny tř.D400 dl.1000mm</t>
  </si>
  <si>
    <t>1982701095</t>
  </si>
  <si>
    <t>5*1,01 'Přepočtené koeficientem množství</t>
  </si>
  <si>
    <t>107</t>
  </si>
  <si>
    <t>BNF.125263</t>
  </si>
  <si>
    <t>Vpust odtoková beton 200mm s krytem z tvárné litiny tř.D400 dl.500mm odtok DN150/200</t>
  </si>
  <si>
    <t>1443051222</t>
  </si>
  <si>
    <t>1*1,01 'Přepočtené koeficientem množství</t>
  </si>
  <si>
    <t>108</t>
  </si>
  <si>
    <t>BNF.12082</t>
  </si>
  <si>
    <t>Čelní stěna plná 200 pozink ocel</t>
  </si>
  <si>
    <t>-812548849</t>
  </si>
  <si>
    <t>2*1,01 'Přepočtené koeficientem množství</t>
  </si>
  <si>
    <t>109</t>
  </si>
  <si>
    <t>938908411</t>
  </si>
  <si>
    <t>Čištění vozovek splachováním vodou povrchu podkladu nebo krytu živičného, betonového nebo dlážděného</t>
  </si>
  <si>
    <t>-1350772640</t>
  </si>
  <si>
    <t xml:space="preserve">Poznámka k souboru cen:_x000D_
1. Ceny jsou určeny pro očištění:_x000D_
a) povrchu stávající vozovky,_x000D_
b) povrchu rozestavěné trvalé vozovky, předepíše-li projekt užívat nově zřizovanou vozovku po dobu výstavby ještě před zřízením konečného závěrečného krytu._x000D_
2. V cenách nejsou započteny náklady na vodorovnou dopravu odstraněného materiálu, která se oceňuje cenami souboru cen 997 22-15 Vodorovná doprava suti._x000D_
</t>
  </si>
  <si>
    <t>" před pokládkou nových asfaltových vrstev</t>
  </si>
  <si>
    <t>110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</si>
  <si>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</si>
  <si>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</si>
  <si>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-1239931544</t>
  </si>
  <si>
    <t>111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</si>
  <si>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</si>
  <si>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</si>
  <si>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-232628907</t>
  </si>
  <si>
    <t xml:space="preserve">Poznámka k souboru cen:_x000D_
1. Ceny jsou určeny pro odstranění značek z jakéhokoliv materiálu._x000D_
2. V cenách -6131 a -6132 nejsou započteny náklady na demontáž tabulí (značek) od sloupků, tyto se oceňují cenou 966 00-6211 Odstranění svislých dopravních značek._x000D_
3. Přemístění vybouraných značek na vzdálenost přes 20 m se oceňuje cenami souboru cen 997 22-1 Vodorovná doprava vybouraných hmot._x000D_
</t>
  </si>
  <si>
    <t>112</t>
  </si>
  <si>
    <t>979071131</t>
  </si>
  <si>
    <t>Očištění vybouraných dlažebních kostek od spojovacího materiálu, s uložením očištěných kostek na skládku, s odklizením odpadových hmot na hromady a s odklizením vybouraných kostek na vzdálenost do 3 m mozaikových, s původním vyplněním spár kamenivem těženým nebo cementovou maltou</t>
  </si>
  <si>
    <t>-1790100723</t>
  </si>
  <si>
    <t xml:space="preserve">Poznámka k souboru cen:_x000D_
1. Ceny jsou určeny jen pro očištění vybouraných kostek uložených do lože ze sypkého materiálu bez pojiva._x000D_
2. Přemístění vybouraných dlažebních kostek na vzdálenost přes 3 m se oceňuje cenami souborů cen 997 22-1 Vodorovná doprava suti._x000D_
</t>
  </si>
  <si>
    <t>" pro zpětné použití" 3,420</t>
  </si>
  <si>
    <t>997</t>
  </si>
  <si>
    <t>Přesun sutě</t>
  </si>
  <si>
    <t>113</t>
  </si>
  <si>
    <t>997221551</t>
  </si>
  <si>
    <t>Vodorovná doprava suti bez naložení, ale se složením a s hrubým urovnáním ze sypkých materiálů, na vzdálenost do 1 km</t>
  </si>
  <si>
    <t>-1665373677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</si>
  <si>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</si>
  <si>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" podkladní drcené kamenivo" 0,992+40,133+141,555+107,810+15,950</t>
  </si>
  <si>
    <t>" asfaltová fréza" 172,165</t>
  </si>
  <si>
    <t>" smetky z čištění podkladu" 0,277+27,713</t>
  </si>
  <si>
    <t>114</t>
  </si>
  <si>
    <t>997221559</t>
  </si>
  <si>
    <t>Vodorovná doprava suti bez naložení, ale se složením a s hrubým urovnáním Příplatek k ceně za každý další i započatý 1 km přes 1 km</t>
  </si>
  <si>
    <t>1531591112</t>
  </si>
  <si>
    <t>" celková odvozová vzdálenost do 20 km</t>
  </si>
  <si>
    <t>" podkladní drcené kamenivo" (0,992+40,133+141,555+107,810+15,950)*19</t>
  </si>
  <si>
    <t>" asfaltová fréza" 172,165*19</t>
  </si>
  <si>
    <t>" smetky z čištění podkladu" (0,277+27,713)*19</t>
  </si>
  <si>
    <t>115</t>
  </si>
  <si>
    <t>997221561</t>
  </si>
  <si>
    <t>Vodorovná doprava suti bez naložení, ale se složením a s hrubým urovnáním z kusových materiálů, na vzdálenost do 1 km</t>
  </si>
  <si>
    <t>-1672970001</t>
  </si>
  <si>
    <t>" podkladní beton (SC 8/10)" 0,821+33,214+120,822</t>
  </si>
  <si>
    <t>" asfaltové kry" 5,940+13,562+81,787</t>
  </si>
  <si>
    <t>" obruba kamenná" 16,878</t>
  </si>
  <si>
    <t>" obruba betonová" 0,094</t>
  </si>
  <si>
    <t>116</t>
  </si>
  <si>
    <t>997221569</t>
  </si>
  <si>
    <t>-1264878879</t>
  </si>
  <si>
    <t>" podkladní beton (SC 8/10)" (0,821+33,214+120,822)*19</t>
  </si>
  <si>
    <t>" asfaltové kry" (5,940+13,562+81,787)*19</t>
  </si>
  <si>
    <t>" obruba kamenná" 16,878*19</t>
  </si>
  <si>
    <t>" obruba betonová" 0,094*19</t>
  </si>
  <si>
    <t>117</t>
  </si>
  <si>
    <t>997221571</t>
  </si>
  <si>
    <t>Vodorovná doprava vybouraných hmot bez naložení, ale se složením a s hrubým urovnáním na vzdálenost do 1 km</t>
  </si>
  <si>
    <t>-1823272456</t>
  </si>
  <si>
    <t xml:space="preserve">Poznámka k souboru cen:_x000D_
1. Ceny nelze použít pro vodorovnou dopravu vybouraných hmot po železnici, po vodě nebo neobvyklými dopravními prostředky._x000D_
2. Je-li na dopravní dráze pro vodorovnou dopravu vybouraných hmot překážka, pro kterou je nutno vybourané hmoty překládat z jednoho dopravního prostředku na druhý, oceňuje se tato doprava v každém úseku samostatně._x000D_
</t>
  </si>
  <si>
    <t>" odvoz na místo určené objednatelem k uskladnění</t>
  </si>
  <si>
    <t>" kamenná mozaiková dlažba" 0,961-0,348</t>
  </si>
  <si>
    <t>" litinový poklop kanal. RŠ" 3,150</t>
  </si>
  <si>
    <t>118</t>
  </si>
  <si>
    <t>997221579</t>
  </si>
  <si>
    <t>Vodorovná doprava vybouraných hmot bez naložení, ale se složením a s hrubým urovnáním na vzdálenost Příplatek k ceně za každý další i započatý 1 km přes 1 km</t>
  </si>
  <si>
    <t>-2042240628</t>
  </si>
  <si>
    <t>" celková odvozová vzdálenost do 5 km</t>
  </si>
  <si>
    <t>" kamenná mozaiková dlažba" (0,961-0,348)*4</t>
  </si>
  <si>
    <t>" litinový poklop kanal. RŠ" 3,150*4</t>
  </si>
  <si>
    <t>119</t>
  </si>
  <si>
    <t>997221611</t>
  </si>
  <si>
    <t>Nakládání na dopravní prostředky pro vodorovnou dopravu suti</t>
  </si>
  <si>
    <t>980364625</t>
  </si>
  <si>
    <t xml:space="preserve">Poznámka k souboru cen:_x000D_
1. Ceny lze použít i pro překládání při lomené dopravě._x000D_
2. Ceny nelze použít při dopravě po železnici, po vodě nebo neobvyklými dopravními prostředky._x000D_
</t>
  </si>
  <si>
    <t>120</t>
  </si>
  <si>
    <t>997221612</t>
  </si>
  <si>
    <t>Nakládání na dopravní prostředky pro vodorovnou dopravu vybouraných hmot</t>
  </si>
  <si>
    <t>-786287648</t>
  </si>
  <si>
    <t>121</t>
  </si>
  <si>
    <t>997221861</t>
  </si>
  <si>
    <t>Poplatek za uložení stavebního odpadu na recyklační skládce (skládkovné) z prostého betonu zatříděného do Katalogu odpadů pod kódem 17 01 01</t>
  </si>
  <si>
    <t>-1565091087</t>
  </si>
  <si>
    <t>122</t>
  </si>
  <si>
    <t>997221873</t>
  </si>
  <si>
    <t>1375188129</t>
  </si>
  <si>
    <t>123</t>
  </si>
  <si>
    <t>997221875</t>
  </si>
  <si>
    <t>Poplatek za uložení stavebního odpadu na recyklační skládce (skládkovné) asfaltového bez obsahu dehtu zatříděného do Katalogu odpadů pod kódem 17 03 02</t>
  </si>
  <si>
    <t>-126208152</t>
  </si>
  <si>
    <t>998</t>
  </si>
  <si>
    <t>Přesun hmot</t>
  </si>
  <si>
    <t>124</t>
  </si>
  <si>
    <t>998225111</t>
  </si>
  <si>
    <t>Přesun hmot pro komunikace s krytem z kameniva, monolitickým betonovým nebo živičným dopravní vzdálenost do 200 m jakékoliv délky objektu</t>
  </si>
  <si>
    <t>-420816708</t>
  </si>
  <si>
    <t xml:space="preserve">Poznámka k souboru cen:_x000D_
1. Ceny lze použít i pro plochy letišť s krytem monolitickým betonovým nebo živičným._x000D_
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</si>
  <si>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</si>
  <si>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</si>
  <si>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</si>
  <si>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</si>
  <si>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</si>
  <si>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</si>
  <si>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</si>
  <si>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</si>
  <si>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</si>
  <si>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</si>
  <si>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</si>
  <si>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 - prostorové (směrové + výškové) vytýčení stavby</t>
  </si>
  <si>
    <t>Kč</t>
  </si>
  <si>
    <t>1024</t>
  </si>
  <si>
    <t>1648919841</t>
  </si>
  <si>
    <t>Poznámka k položce:_x000D_
viz. tabulka vytyčovacích bodů (43 bodů)</t>
  </si>
  <si>
    <t>012303000</t>
  </si>
  <si>
    <t>Geodetické práce po výstavbě - geometrické zaměření nového stavu a vypracování geometrického plánu (4x v tištěné podobě + 1x v elektronické podobě)</t>
  </si>
  <si>
    <t>-1747476507</t>
  </si>
  <si>
    <t>013254000</t>
  </si>
  <si>
    <t>Dokumentace skutečného provedení stavby s barevným vyznačením případných změn či odchylek od schválené PD (4x v tištěné podobě + 1x v elektronické podobě)</t>
  </si>
  <si>
    <t>1690480010</t>
  </si>
  <si>
    <t>013294000</t>
  </si>
  <si>
    <t>Ostatní dokumentace - fotodokumentace z průběhu provádění prací</t>
  </si>
  <si>
    <t>1726165102</t>
  </si>
  <si>
    <t>VRN3</t>
  </si>
  <si>
    <t>Zařízení staveniště</t>
  </si>
  <si>
    <t>032103000</t>
  </si>
  <si>
    <t>Náklady na stavební buňky - 1x šatní buňka + 1x skladovací buňka</t>
  </si>
  <si>
    <t>1675881509</t>
  </si>
  <si>
    <t>032603000</t>
  </si>
  <si>
    <t>Mycí centrum pro nákladní vozidla a stavební stroje pro očištění před vjezdem na městské komunikace</t>
  </si>
  <si>
    <t>-521834280</t>
  </si>
  <si>
    <t>032803000</t>
  </si>
  <si>
    <t>Ostatní vybavení staveniště - mobilní chemická toaleta</t>
  </si>
  <si>
    <t>888376186</t>
  </si>
  <si>
    <t>034103000</t>
  </si>
  <si>
    <t>Oplocení staveniště pomocí mobilního rámového oplocení do patek s drátěnnou výplní výšky do 2,2m</t>
  </si>
  <si>
    <t>1213078024</t>
  </si>
  <si>
    <t>034503000</t>
  </si>
  <si>
    <t>Informační tabule na staveništi s uvedením názvu akce, termínů realizace a nezbytných údajů o objednateli, zhotoviteli, AD a TDS včetně kontaktních údajů (2 tabule)</t>
  </si>
  <si>
    <t>-1234653244</t>
  </si>
  <si>
    <t>VRN4</t>
  </si>
  <si>
    <t>Inženýrská činnost</t>
  </si>
  <si>
    <t>042603000</t>
  </si>
  <si>
    <t>Plán zkoušek - vypracování a odsouhlasení KZP (kontrolní zkušební plán) a TP (technologický předpis) pro jednotlivé stavební operace a stavební postupy</t>
  </si>
  <si>
    <t>-1578676967</t>
  </si>
  <si>
    <t>042703000</t>
  </si>
  <si>
    <t>Technické požadavky na výrobky - vzorkování použitých vybraných materiálů v rozsahu a formátech dle požadavků objednatele, AD a TDS</t>
  </si>
  <si>
    <t>1417561850</t>
  </si>
  <si>
    <t>043154000</t>
  </si>
  <si>
    <t>Zkoušky hutnicí</t>
  </si>
  <si>
    <t>-1625218484</t>
  </si>
  <si>
    <t>VRN7</t>
  </si>
  <si>
    <t>Provozní vlivy</t>
  </si>
  <si>
    <t>072103001</t>
  </si>
  <si>
    <t>Projednání DIO a zajištění DIR komunikace II.a III. třídy včetně pronájmu, osazení a odstranění PDZ (provizorní dopravní značení) plynoucích z DIO a DIR</t>
  </si>
  <si>
    <t>1215971027</t>
  </si>
  <si>
    <t>SEZNAM FIGUR</t>
  </si>
  <si>
    <t>Výměra</t>
  </si>
  <si>
    <t xml:space="preserve"> SO 100</t>
  </si>
  <si>
    <t>10,130</t>
  </si>
  <si>
    <t>Použití figury:</t>
  </si>
  <si>
    <t>Vykopávky v zemníku na suchu v hornině třídy těžitelnosti I, skupiny 1 a 2 objem do 20 m3 strojně</t>
  </si>
  <si>
    <t>Zřízení podsypu nebo podkladu ze sypaniny tl 100 mm</t>
  </si>
  <si>
    <t>Kryt vymývaným dekoračním kamenivem (kačírkem) tl 100 mm</t>
  </si>
  <si>
    <t>3,040+1,000+1,300+1,400+1,100+1,200+2,860+7,350+3,460+2,490+2,000</t>
  </si>
  <si>
    <t>Osazení zahradního obrubníku betonového do lože z betonu s boční opěrou</t>
  </si>
  <si>
    <t>2,130+4,210+38,180+2,000+5,410+12,670+4,160+1,740+8,000+3,320+2,770+6,310+1,500+1,100+2,100</t>
  </si>
  <si>
    <t>Podklad ze štěrkodrtě ŠD tl 200 mm</t>
  </si>
  <si>
    <t>Osazení obrubníku kamenného stojatého s boční opěrou do lože z betonu prostého</t>
  </si>
  <si>
    <t>Geotextilie pro vyztužení, separaci a filtraci tkaná z PP podélná pevnost v tahu do 50 kN/m</t>
  </si>
  <si>
    <t>1,240</t>
  </si>
  <si>
    <t>Kladení dlažby z mozaiky jednobarevné komunikací pro pěší lože z MC</t>
  </si>
  <si>
    <t>148,840+16,760</t>
  </si>
  <si>
    <t>Podklad ze štěrkodrtě ŠD tl 120 mm</t>
  </si>
  <si>
    <t>Podklad ze směsi stmelené cementem SC C 8/10 (KSC I) tl 100 mm</t>
  </si>
  <si>
    <t>Litý asfalt MA 8 (LAJ) tl 30 mm š do 3 m z nemodifikovaného asfaltu + separační asfaltový pás typu R</t>
  </si>
  <si>
    <t>Zdrsňovací posyp litého asfaltu v množství 4 kg/m2</t>
  </si>
  <si>
    <t>Ošetření cementobetonové plochy vodou</t>
  </si>
  <si>
    <t>Čištění vozovek splachováním vodou</t>
  </si>
  <si>
    <t>Čištění vozovek metením strojně podkladu nebo krytu betonového nebo živičného</t>
  </si>
  <si>
    <t>8,190</t>
  </si>
  <si>
    <t>Kladení zámkové dlažby komunikací pro pěší tl 60 mm skupiny A pl do 50 m2</t>
  </si>
  <si>
    <t>176,640+250,000</t>
  </si>
  <si>
    <t>Podklad ze směsi stmelené cementem SC C 8/10 (KSC I) tl 120 mm</t>
  </si>
  <si>
    <t>Postřik živičný infiltrační s posypem z asfaltu množství 1 kg/m2</t>
  </si>
  <si>
    <t>Postřik živičný spojovací z asfaltu v množství 0,30 kg/m2</t>
  </si>
  <si>
    <t>Asfaltový beton vrstva obrusná ACO 11 (ABS) tř. I tl 40 mm š do 3 m z nemodifikovaného asfaltu</t>
  </si>
  <si>
    <t>Asfaltový beton vrstva ložní ACL 16 (ABH) tl 60 mm š do 3 m z nemodifikovaného asfaltu</t>
  </si>
  <si>
    <t>110,500</t>
  </si>
  <si>
    <t>674,260</t>
  </si>
  <si>
    <t>Úprava krytu z kameniva drceného pro nový kryt s doplněním kameniva drceného do 0,06 m3/m2</t>
  </si>
  <si>
    <t>8,670</t>
  </si>
  <si>
    <t>2,770</t>
  </si>
  <si>
    <t>Kladení zámkové dlažby pozemních komunikací tl 80 mm skupiny A pl do 50 m2</t>
  </si>
  <si>
    <t>16,100</t>
  </si>
  <si>
    <t>Plošná úprava terénu do 500 m2 zemina tř 1 až 4 nerovnosti do 100 mm v rovinně a svahu do 1:5</t>
  </si>
  <si>
    <t>Rozprostření ornice tl vrstvy do 200 mm v rovině nebo ve svahu do 1:5 ručně</t>
  </si>
  <si>
    <t>Založení parterového trávníku výsevem plochy do 1000 m2 v rovině a ve svahu do 1:5</t>
  </si>
  <si>
    <t>Obdělání půdy hrabáním v rovině a svahu do 1:5</t>
  </si>
  <si>
    <t>Obdělání půdy válením v rovině a svahu do 1:5</t>
  </si>
  <si>
    <t>Chemické odplevelení po založení kultury postřikem na široko v rovině a svahu do 1:5</t>
  </si>
  <si>
    <t>Vypletí záhonu trávníku po výsevu s naložením a odvozem odpadu do 20 km v rovině a svahu do 1:5</t>
  </si>
  <si>
    <t>Zalití rostlin vodou plocha do 20 m2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</si>
  <si>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</si>
  <si>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</si>
  <si>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</si>
  <si>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</si>
  <si>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</si>
  <si>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</si>
  <si>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</si>
  <si>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</si>
  <si>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</si>
  <si>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</si>
  <si>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</si>
  <si>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</si>
  <si>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</si>
  <si>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</si>
  <si>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</si>
  <si>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</si>
  <si>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</si>
  <si>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</si>
  <si>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</si>
  <si>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</si>
  <si>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</si>
  <si>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</si>
  <si>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</si>
  <si>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</si>
  <si>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</si>
  <si>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</si>
  <si>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</si>
  <si>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</si>
  <si>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</si>
  <si>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</si>
  <si>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</si>
  <si>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</si>
  <si>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</si>
  <si>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</si>
  <si>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</si>
  <si>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</si>
  <si>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</si>
  <si>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</si>
  <si>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</si>
  <si>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</si>
  <si>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</si>
  <si>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</si>
  <si>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</si>
  <si>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</si>
  <si>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</si>
  <si>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</si>
  <si>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</si>
  <si>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</si>
  <si>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</si>
  <si>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</si>
  <si>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</si>
  <si>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</si>
  <si>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</si>
  <si>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</si>
  <si>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</si>
  <si>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</si>
  <si>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</si>
  <si>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</si>
  <si>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</si>
  <si>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</si>
  <si>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</si>
  <si>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</si>
  <si>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</si>
  <si>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</si>
  <si>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</si>
  <si>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</si>
  <si>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</si>
  <si>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</si>
  <si>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</si>
  <si>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</si>
  <si>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</si>
  <si>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</si>
  <si>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</si>
  <si>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</si>
  <si>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</si>
  <si>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</si>
  <si>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</si>
  <si>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</si>
  <si>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</si>
  <si>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</si>
  <si>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</si>
  <si>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</si>
  <si>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</si>
  <si>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</si>
  <si>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</si>
  <si>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</si>
  <si>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</si>
  <si>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</si>
  <si>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</si>
  <si>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</si>
  <si>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</si>
  <si>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</si>
  <si>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</si>
  <si>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</si>
  <si>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</si>
  <si>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</si>
  <si>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</si>
  <si>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</si>
  <si>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</si>
  <si>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</si>
  <si>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</si>
  <si>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</si>
  <si>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</si>
  <si>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</si>
  <si>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</si>
  <si>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</si>
  <si>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</si>
  <si>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</si>
  <si>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</si>
  <si>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</si>
  <si>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</si>
  <si>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</si>
  <si>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</si>
  <si>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</si>
  <si>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</si>
  <si>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</si>
  <si>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</si>
  <si>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</si>
  <si>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</si>
  <si>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</si>
  <si>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</si>
  <si>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</si>
  <si>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</si>
  <si>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</si>
  <si>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</si>
  <si>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</si>
  <si>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</si>
  <si>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</si>
  <si>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</si>
  <si>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</si>
  <si>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</si>
  <si>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</si>
  <si>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</si>
  <si>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</si>
  <si>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</si>
  <si>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</si>
  <si>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</si>
  <si>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</si>
  <si>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</si>
  <si>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</si>
  <si>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</si>
  <si>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</si>
  <si>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</si>
  <si>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</si>
  <si>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</si>
  <si>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</si>
  <si>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</si>
  <si>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</si>
  <si>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</si>
  <si>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</si>
  <si>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</si>
  <si>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</si>
  <si>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</si>
  <si>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</si>
  <si>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</si>
  <si>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</si>
  <si>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</si>
  <si>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</si>
  <si>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</si>
  <si>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</si>
  <si>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</si>
  <si>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</si>
  <si>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</si>
  <si>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</si>
  <si>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</si>
  <si>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</si>
  <si>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</si>
  <si>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</si>
  <si>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</si>
  <si>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</si>
  <si>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</si>
  <si>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</si>
  <si>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</si>
  <si>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</si>
  <si>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</si>
  <si>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</si>
  <si>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</si>
  <si>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</si>
  <si>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</si>
  <si>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</si>
  <si>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</si>
  <si>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</si>
  <si>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</si>
  <si>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</si>
  <si>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Všeobecné podmínky k ceně díla</t>
  </si>
  <si>
    <r>
      <t>1)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Nabídková cena obsahuje veškeré práce a dodávky, které jsou zřejmé z projektové dokumentace, zejména technické zprávy, výkresů, výkazu výměr a výpisů materiálů.</t>
    </r>
  </si>
  <si>
    <r>
      <t>2)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Pro stanovení ceny je nutné prostudovat veškeré dostupné podklady a zejména prohlédnout vlastní staveniště.</t>
    </r>
  </si>
  <si>
    <r>
      <t>3)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Věcné ani výměrové údaje ve všech soupisech prací a dodávek nesmějí být zhotovitelem při zpracování nabídky měněny. Výměry materiálů ve specifikacích jsou uvedeny v teoretické (vypočítané) výměře, náklady na prořez či ztratné zohlední dodavatel v jednotkové ceně. Celkové ceny jednotlivých položek i kapitol budou odpovídat uvedené věcné náplni a výměrám v soupisu prací a dodávek.</t>
    </r>
  </si>
  <si>
    <r>
      <t>4)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Zhotovitel při vypracování nabídky zohlední všechny údaje a požadavky uvedené v projektu a v technických standardech. Pokud tak neučiní, nebude v průběhu provádění stavby brán zřetel na jeho eventuální požadavky na uznání víceprací vyplývajících z údajů a požadavků uvedených ve výše zmíněné projektové dokumentaci.</t>
    </r>
  </si>
  <si>
    <r>
      <t>5)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Výkaz výměr, dodávek a prací nemusí být úplný a vyčerpávající. Je souhrnný, tzn.že poskytuje ucelený přehled o rozsahu dodávky pomocí položek, které mají vliv na celkovou a pevnou cenu díla. Je pouze jednou částí dokumentace.</t>
    </r>
  </si>
  <si>
    <r>
      <t>6)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Jsou-li ve výkazu výměr uvedeny odkazy na obchodní firmy, názvy nebo specifická označení výrobků apod., jsou takové odkazy pouze informativní a zadavatel umožňuje použít i jiných, zejména kvalitativně a technicky stejných řešení.</t>
    </r>
  </si>
  <si>
    <r>
      <t>7)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Nabídka a jednotková cena zahrnuje, pokud není v následujících specifikacích uvedeno jinak, dodávku a montáž materiálu a výrobku podle níže uvedené specifikace, včetně dopravy na staveniště, povinných zkoušek materiálů, vzorků a prací ve smyslu platných norem a předpisů. Předmětem díla a povinností zhotovitele je dále provedení veškerých kotevních a spojovacích prvků, pomocných konstrukcí, stavebních připomoci a ostatních prací přímo nespecifikovaných v těchto podkladech a projektové dokumentaci, ale nezbytných pro zhotovení a plnou funkčnost a požadovanou kvalitu díla.</t>
    </r>
  </si>
  <si>
    <r>
      <t>8)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Do nabídky budou započítány i náklady na stavební přípomoce pro provedení technických instalací jako např. zemní práce, zásypy, obsypy, zhotovení nik, chrániček a těsnění prostupů požárních a akustických a náklady na výpomocné práce pro práce dokončovací a pro technologie včetně potřebných lešení, pažení a jiných dočasných konstrukcí.</t>
    </r>
  </si>
  <si>
    <r>
      <t>9)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Cena díla zahrnuje i veškeré náklady potřebné k provedení díla, tj. včetně věcí opatřených zhotovitelem k provedení díla, včetně nákladů na napojení na objekty stávající nebo budované, pomocných prací, výrobků, materiálů, revizí, kontrol, prohlídek, předepsaných zkoušek, posudků, nákladů na požární dohled a nákladů na bezpečnost práce.</t>
    </r>
  </si>
  <si>
    <r>
      <t>10)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Do cen budou započítány všechny nezbytné režijní náklady stavby, náklady na průběžný úklid stavby a okolí a náklady na závěrečný úklid stavby a okolí.</t>
    </r>
  </si>
  <si>
    <r>
      <t>11)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ceně budou zahrnuty náklady na střežení staveniště po celou dobu výstavby včetně nákladů pojištění rizik při realizaci stavby.</t>
    </r>
  </si>
  <si>
    <r>
      <t>12)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Součástí ceny díla je vytýčení, ochrana a zajištění veškerých stávajících inženýrských sítí (křižujících nebo v souběhu s prováděnými pracemi). Tyto práce a dodávky jsou součástí nabídky a nebudou zvlášť hrazeny.</t>
    </r>
  </si>
  <si>
    <r>
      <t>13)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Cena díla obsahuje náklady na napojení a rozvody staveništních médií  a ceny médií spotřebovaných při realizaci díla.</t>
    </r>
  </si>
  <si>
    <r>
      <t>14)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Uchazeč má právo navštívit staveniště. Doporučuje se, aby každý uchazeč před zpracováním nabídky budoucí staveniště navštívil a podrobně se seznámil se všemi podmínkami a okolnostmi staveniště, které mohou ovlivnit jeho nabídku.</t>
    </r>
  </si>
  <si>
    <r>
      <t>15)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Dodatečné požadavky, zejména na prodloužení lhůt, úpravu kvality prací, zvýšení ceny z titulu nedokonalého zhodnocení situace či nedostatečných informací, nebudou akceptovány.</t>
    </r>
  </si>
  <si>
    <r>
      <t>16)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Veškeré případné vícenáklady, které vyplynou v průběhu stavby a pokud nebudou vyvolány dodatečnými požadavky objednatele, jsou součástí celkové nabídkové ceny a nebudou zvlášť hrazeny.</t>
    </r>
  </si>
  <si>
    <r>
      <t>17)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Všechny použité stavební materiály a technická zařízení musí splňovat požadavky platných příslušných norem ČSN a EN (v případě nesouladu platí přísnější) na jejich použití v daných stavebních konstrukcích a zhotovitel je povinen doložit jejich certifikáty o vhodnosti pro použití pro dané stavební konstrukce.</t>
    </r>
  </si>
  <si>
    <r>
      <t>18)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Výroba konstrukcí, stavebních prvků nebo příprava stavebních hmot a směsí ve vlastní výrobně zhotovitele mimo staveniště nezakládá nárok na zvýšení jednotkové ceny.</t>
    </r>
  </si>
  <si>
    <r>
      <t>19)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Zhotovitel provede všechny povinné zkoušky, zkoušky rozvodů a zařízení technického vybavení budov, přípojek a venkovních nadzemních a podzemních vedení, vyhotoví potřebné protokoly o nich, zajistí revizní zprávy, návody na obsluhu zařízení v českém jazyce, případně zajistí proškolení a zajistí pokud je to nutné, odsouhlasení a převzetí díla správce sítí. Rovněž provede pasport přilehlých nemovitostí a vyhotoví zprávu s fotodokumentací. Náklady na výše uvedené práce je nutno zahrnout do jednotkových cen a nebudou zvlášť hrazeny.</t>
    </r>
  </si>
  <si>
    <r>
      <t>20)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Veškeré prostupy potrubí a kabelů požárně dělícími konstrukcemi musí být utěsněny dle ustanovení ČSN 73 0802, čl.8.6.1. systémovými atestovanými hmotami s požární odolností shodnou s požární odolností konstrukce, kterou prostupují. Náklady je nutno zahrnout do jednotkových cen.</t>
    </r>
  </si>
  <si>
    <r>
      <t>21)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průběhu provádění prací budou respektovány všechny příslušné platné předpisy a požadavky BOZP. Náklady vyplývající z jejich dodržení jsou součástí jednotkové ceny a nebudou zvlášť hrazeny.</t>
    </r>
  </si>
  <si>
    <r>
      <t>22)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Vzorky materiálů : výsledný materiál musí odpovídat kvalitou, barvou a jakostí povrchu materiálovým vzorkům, které je povinen zhotovitel předložit k odsouhlasení objednateli v dostatečném předstihu před zahájením prací.</t>
    </r>
  </si>
  <si>
    <r>
      <t>23)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dostatečném předstihu před zahájením výroby je zhotovitel povinen předložit objednateli, architektovi a projektantovi k odsouhlasení dílenské výkresy, včetně výrobních detailů atypických prvků a katalogové materiály typových výrobků a předloží vzorky materiálů a konstrukcí. Náklady na tyto práce je nutné zahrnout do jednotkové ceny a nebudou zvlášť hrazeny. Teprve na základě písemného souhlasu objednatele je možné zahájit výrobu.</t>
    </r>
  </si>
  <si>
    <r>
      <t>24)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Barva všech výrobků musí být odsouhlasena objednatelem, architektem a projektantem.</t>
    </r>
  </si>
  <si>
    <r>
      <t>25)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případě, že zhotovitel zváží nutnost doplnit výkaz výměr o další položky nutné k provedení díla, uvede tyto včetně ocenění na samostatnou přílohu, kterou doplní za výkaz výměr.</t>
    </r>
  </si>
  <si>
    <r>
      <t>26)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Cena nebude v průběhu stavby zvyšována z titulu inflace nebo kurzovních rozdílů.</t>
    </r>
  </si>
  <si>
    <r>
      <t>27)</t>
    </r>
    <r>
      <rPr>
        <sz val="10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Pevná nabídková cena musí zahrnovat veškeré náklady spojené s úplným dokončením díla včetně veškerých průvodních činností a nákladů spojených s realizací a předáním díla.</t>
    </r>
  </si>
  <si>
    <r>
      <t>28)</t>
    </r>
    <r>
      <rPr>
        <sz val="10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 xml:space="preserve"> DPH bude uvedena zvlášť.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</si>
</sst>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8"/>
      <name val="MS Sans Serif"/>
      <family val="2"/>
    </font>
    <font>
      <b/>
      <sz val="10"/>
      <color rgb="FF8DB3E2"/>
      <name val="Calibri"/>
      <family val="2"/>
      <charset val="238"/>
    </font>
    <font>
      <sz val="10"/>
      <name val="Calibri"/>
      <family val="2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9" fillId="0" borderId="0" applyNumberFormat="0" applyFill="0" applyBorder="0" applyAlignment="0" applyProtection="0"/>
    <xf numFmtId="0" fontId="51" fillId="0" borderId="1" applyAlignment="0">
      <alignment vertical="top" wrapText="1"/>
      <protection locked="0"/>
    </xf>
  </cellStyleXfs>
  <cellXfs count="4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  <xf numFmtId="0" fontId="52" fillId="0" borderId="1" xfId="2" applyFont="1" applyAlignment="1">
      <alignment vertical="top"/>
      <protection locked="0"/>
    </xf>
    <xf numFmtId="0" fontId="51" fillId="0" borderId="1" xfId="2" applyAlignment="1">
      <alignment vertical="top"/>
      <protection locked="0"/>
    </xf>
    <xf numFmtId="0" fontId="53" fillId="0" borderId="1" xfId="2" applyFont="1" applyAlignment="1">
      <alignment horizontal="justify" vertical="top"/>
      <protection locked="0"/>
    </xf>
    <xf numFmtId="0" fontId="53" fillId="0" borderId="1" xfId="2" applyFont="1" applyAlignment="1">
      <alignment vertical="top"/>
      <protection locked="0"/>
    </xf>
    <xf numFmtId="0" fontId="56" fillId="0" borderId="0" xfId="0" applyFont="1" applyAlignment="1">
      <alignment horizontal="left" vertical="center" wrapText="1"/>
    </xf>
    <xf numFmtId="0" fontId="56" fillId="0" borderId="23" xfId="0" applyFont="1" applyBorder="1" applyAlignment="1" applyProtection="1">
      <alignment horizontal="center" vertical="center" wrapText="1"/>
    </xf>
    <xf numFmtId="0" fontId="56" fillId="0" borderId="0" xfId="0" applyFont="1" applyAlignment="1" applyProtection="1">
      <alignment horizontal="left" vertical="center" wrapText="1"/>
    </xf>
  </cellXfs>
  <cellStyles count="3">
    <cellStyle name="Hypertextový odkaz" xfId="1" builtinId="8"/>
    <cellStyle name="Normální" xfId="0" builtinId="0" customBuiltin="1"/>
    <cellStyle name="normální 2 2" xfId="2" xr:uid="{C73D33F9-7A30-4251-A473-10399C5931E1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opLeftCell="A9" workbookViewId="0">
      <selection activeCell="E23" sqref="E23:AN23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" customHeight="1">
      <c r="AR2" s="389"/>
      <c r="AS2" s="389"/>
      <c r="AT2" s="389"/>
      <c r="AU2" s="389"/>
      <c r="AV2" s="389"/>
      <c r="AW2" s="389"/>
      <c r="AX2" s="389"/>
      <c r="AY2" s="389"/>
      <c r="AZ2" s="389"/>
      <c r="BA2" s="389"/>
      <c r="BB2" s="389"/>
      <c r="BC2" s="389"/>
      <c r="BD2" s="389"/>
      <c r="BE2" s="389"/>
      <c r="BS2" s="19" t="s">
        <v>6</v>
      </c>
      <c r="BT2" s="19" t="s">
        <v>7</v>
      </c>
    </row>
    <row r="3" spans="1:74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54" t="s">
        <v>14</v>
      </c>
      <c r="L5" s="355"/>
      <c r="M5" s="355"/>
      <c r="N5" s="355"/>
      <c r="O5" s="355"/>
      <c r="P5" s="355"/>
      <c r="Q5" s="355"/>
      <c r="R5" s="355"/>
      <c r="S5" s="355"/>
      <c r="T5" s="355"/>
      <c r="U5" s="355"/>
      <c r="V5" s="355"/>
      <c r="W5" s="355"/>
      <c r="X5" s="355"/>
      <c r="Y5" s="355"/>
      <c r="Z5" s="355"/>
      <c r="AA5" s="355"/>
      <c r="AB5" s="355"/>
      <c r="AC5" s="355"/>
      <c r="AD5" s="355"/>
      <c r="AE5" s="355"/>
      <c r="AF5" s="355"/>
      <c r="AG5" s="355"/>
      <c r="AH5" s="355"/>
      <c r="AI5" s="355"/>
      <c r="AJ5" s="355"/>
      <c r="AK5" s="355"/>
      <c r="AL5" s="355"/>
      <c r="AM5" s="355"/>
      <c r="AN5" s="355"/>
      <c r="AO5" s="355"/>
      <c r="AP5" s="24"/>
      <c r="AQ5" s="24"/>
      <c r="AR5" s="22"/>
      <c r="BE5" s="351" t="s">
        <v>15</v>
      </c>
      <c r="BS5" s="19" t="s">
        <v>6</v>
      </c>
    </row>
    <row r="6" spans="1:74" s="1" customFormat="1" ht="36.9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56" t="s">
        <v>17</v>
      </c>
      <c r="L6" s="355"/>
      <c r="M6" s="355"/>
      <c r="N6" s="355"/>
      <c r="O6" s="355"/>
      <c r="P6" s="355"/>
      <c r="Q6" s="355"/>
      <c r="R6" s="355"/>
      <c r="S6" s="355"/>
      <c r="T6" s="355"/>
      <c r="U6" s="355"/>
      <c r="V6" s="355"/>
      <c r="W6" s="355"/>
      <c r="X6" s="355"/>
      <c r="Y6" s="355"/>
      <c r="Z6" s="355"/>
      <c r="AA6" s="355"/>
      <c r="AB6" s="355"/>
      <c r="AC6" s="355"/>
      <c r="AD6" s="355"/>
      <c r="AE6" s="355"/>
      <c r="AF6" s="355"/>
      <c r="AG6" s="355"/>
      <c r="AH6" s="355"/>
      <c r="AI6" s="355"/>
      <c r="AJ6" s="355"/>
      <c r="AK6" s="355"/>
      <c r="AL6" s="355"/>
      <c r="AM6" s="355"/>
      <c r="AN6" s="355"/>
      <c r="AO6" s="355"/>
      <c r="AP6" s="24"/>
      <c r="AQ6" s="24"/>
      <c r="AR6" s="22"/>
      <c r="BE6" s="352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21</v>
      </c>
      <c r="AO7" s="24"/>
      <c r="AP7" s="24"/>
      <c r="AQ7" s="24"/>
      <c r="AR7" s="22"/>
      <c r="BE7" s="352"/>
      <c r="BS7" s="19" t="s">
        <v>6</v>
      </c>
    </row>
    <row r="8" spans="1:74" s="1" customFormat="1" ht="12" customHeight="1">
      <c r="B8" s="23"/>
      <c r="C8" s="24"/>
      <c r="D8" s="31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24</v>
      </c>
      <c r="AL8" s="24"/>
      <c r="AM8" s="24"/>
      <c r="AN8" s="32" t="s">
        <v>25</v>
      </c>
      <c r="AO8" s="24"/>
      <c r="AP8" s="24"/>
      <c r="AQ8" s="24"/>
      <c r="AR8" s="22"/>
      <c r="BE8" s="352"/>
      <c r="BS8" s="19" t="s">
        <v>6</v>
      </c>
    </row>
    <row r="9" spans="1:74" s="1" customFormat="1" ht="29.25" customHeight="1">
      <c r="B9" s="23"/>
      <c r="C9" s="24"/>
      <c r="D9" s="28" t="s">
        <v>26</v>
      </c>
      <c r="E9" s="24"/>
      <c r="F9" s="24"/>
      <c r="G9" s="24"/>
      <c r="H9" s="24"/>
      <c r="I9" s="24"/>
      <c r="J9" s="24"/>
      <c r="K9" s="33" t="s">
        <v>27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8" t="s">
        <v>28</v>
      </c>
      <c r="AL9" s="24"/>
      <c r="AM9" s="24"/>
      <c r="AN9" s="33" t="s">
        <v>29</v>
      </c>
      <c r="AO9" s="24"/>
      <c r="AP9" s="24"/>
      <c r="AQ9" s="24"/>
      <c r="AR9" s="22"/>
      <c r="BE9" s="352"/>
      <c r="BS9" s="19" t="s">
        <v>6</v>
      </c>
    </row>
    <row r="10" spans="1:74" s="1" customFormat="1" ht="12" customHeight="1">
      <c r="B10" s="23"/>
      <c r="C10" s="24"/>
      <c r="D10" s="31" t="s">
        <v>30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31</v>
      </c>
      <c r="AL10" s="24"/>
      <c r="AM10" s="24"/>
      <c r="AN10" s="29" t="s">
        <v>32</v>
      </c>
      <c r="AO10" s="24"/>
      <c r="AP10" s="24"/>
      <c r="AQ10" s="24"/>
      <c r="AR10" s="22"/>
      <c r="BE10" s="352"/>
      <c r="BS10" s="19" t="s">
        <v>6</v>
      </c>
    </row>
    <row r="11" spans="1:74" s="1" customFormat="1" ht="18.45" customHeight="1">
      <c r="B11" s="23"/>
      <c r="C11" s="24"/>
      <c r="D11" s="24"/>
      <c r="E11" s="29" t="s">
        <v>33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34</v>
      </c>
      <c r="AL11" s="24"/>
      <c r="AM11" s="24"/>
      <c r="AN11" s="29" t="s">
        <v>32</v>
      </c>
      <c r="AO11" s="24"/>
      <c r="AP11" s="24"/>
      <c r="AQ11" s="24"/>
      <c r="AR11" s="22"/>
      <c r="BE11" s="352"/>
      <c r="BS11" s="19" t="s">
        <v>6</v>
      </c>
    </row>
    <row r="12" spans="1:74" s="1" customFormat="1" ht="6.9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52"/>
      <c r="BS12" s="19" t="s">
        <v>6</v>
      </c>
    </row>
    <row r="13" spans="1:74" s="1" customFormat="1" ht="12" customHeight="1">
      <c r="B13" s="23"/>
      <c r="C13" s="24"/>
      <c r="D13" s="31" t="s">
        <v>35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31</v>
      </c>
      <c r="AL13" s="24"/>
      <c r="AM13" s="24"/>
      <c r="AN13" s="34" t="s">
        <v>36</v>
      </c>
      <c r="AO13" s="24"/>
      <c r="AP13" s="24"/>
      <c r="AQ13" s="24"/>
      <c r="AR13" s="22"/>
      <c r="BE13" s="352"/>
      <c r="BS13" s="19" t="s">
        <v>6</v>
      </c>
    </row>
    <row r="14" spans="1:74" ht="13.2">
      <c r="B14" s="23"/>
      <c r="C14" s="24"/>
      <c r="D14" s="24"/>
      <c r="E14" s="357" t="s">
        <v>36</v>
      </c>
      <c r="F14" s="358"/>
      <c r="G14" s="358"/>
      <c r="H14" s="358"/>
      <c r="I14" s="358"/>
      <c r="J14" s="358"/>
      <c r="K14" s="358"/>
      <c r="L14" s="358"/>
      <c r="M14" s="358"/>
      <c r="N14" s="358"/>
      <c r="O14" s="358"/>
      <c r="P14" s="358"/>
      <c r="Q14" s="358"/>
      <c r="R14" s="358"/>
      <c r="S14" s="358"/>
      <c r="T14" s="358"/>
      <c r="U14" s="358"/>
      <c r="V14" s="358"/>
      <c r="W14" s="358"/>
      <c r="X14" s="358"/>
      <c r="Y14" s="358"/>
      <c r="Z14" s="358"/>
      <c r="AA14" s="358"/>
      <c r="AB14" s="358"/>
      <c r="AC14" s="358"/>
      <c r="AD14" s="358"/>
      <c r="AE14" s="358"/>
      <c r="AF14" s="358"/>
      <c r="AG14" s="358"/>
      <c r="AH14" s="358"/>
      <c r="AI14" s="358"/>
      <c r="AJ14" s="358"/>
      <c r="AK14" s="31" t="s">
        <v>34</v>
      </c>
      <c r="AL14" s="24"/>
      <c r="AM14" s="24"/>
      <c r="AN14" s="34" t="s">
        <v>36</v>
      </c>
      <c r="AO14" s="24"/>
      <c r="AP14" s="24"/>
      <c r="AQ14" s="24"/>
      <c r="AR14" s="22"/>
      <c r="BE14" s="352"/>
      <c r="BS14" s="19" t="s">
        <v>6</v>
      </c>
    </row>
    <row r="15" spans="1:74" s="1" customFormat="1" ht="6.9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52"/>
      <c r="BS15" s="19" t="s">
        <v>4</v>
      </c>
    </row>
    <row r="16" spans="1:74" s="1" customFormat="1" ht="12" customHeight="1">
      <c r="B16" s="23"/>
      <c r="C16" s="24"/>
      <c r="D16" s="31" t="s">
        <v>37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31</v>
      </c>
      <c r="AL16" s="24"/>
      <c r="AM16" s="24"/>
      <c r="AN16" s="29" t="s">
        <v>32</v>
      </c>
      <c r="AO16" s="24"/>
      <c r="AP16" s="24"/>
      <c r="AQ16" s="24"/>
      <c r="AR16" s="22"/>
      <c r="BE16" s="352"/>
      <c r="BS16" s="19" t="s">
        <v>4</v>
      </c>
    </row>
    <row r="17" spans="1:71" s="1" customFormat="1" ht="18.45" customHeight="1">
      <c r="B17" s="23"/>
      <c r="C17" s="24"/>
      <c r="D17" s="24"/>
      <c r="E17" s="29" t="s">
        <v>38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34</v>
      </c>
      <c r="AL17" s="24"/>
      <c r="AM17" s="24"/>
      <c r="AN17" s="29" t="s">
        <v>32</v>
      </c>
      <c r="AO17" s="24"/>
      <c r="AP17" s="24"/>
      <c r="AQ17" s="24"/>
      <c r="AR17" s="22"/>
      <c r="BE17" s="352"/>
      <c r="BS17" s="19" t="s">
        <v>39</v>
      </c>
    </row>
    <row r="18" spans="1:71" s="1" customFormat="1" ht="6.9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52"/>
      <c r="BS18" s="19" t="s">
        <v>6</v>
      </c>
    </row>
    <row r="19" spans="1:71" s="1" customFormat="1" ht="12" customHeight="1">
      <c r="B19" s="23"/>
      <c r="C19" s="24"/>
      <c r="D19" s="31" t="s">
        <v>40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31</v>
      </c>
      <c r="AL19" s="24"/>
      <c r="AM19" s="24"/>
      <c r="AN19" s="29" t="s">
        <v>32</v>
      </c>
      <c r="AO19" s="24"/>
      <c r="AP19" s="24"/>
      <c r="AQ19" s="24"/>
      <c r="AR19" s="22"/>
      <c r="BE19" s="352"/>
      <c r="BS19" s="19" t="s">
        <v>6</v>
      </c>
    </row>
    <row r="20" spans="1:71" s="1" customFormat="1" ht="18.45" customHeight="1">
      <c r="B20" s="23"/>
      <c r="C20" s="24"/>
      <c r="D20" s="24"/>
      <c r="E20" s="29" t="s">
        <v>41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34</v>
      </c>
      <c r="AL20" s="24"/>
      <c r="AM20" s="24"/>
      <c r="AN20" s="29" t="s">
        <v>32</v>
      </c>
      <c r="AO20" s="24"/>
      <c r="AP20" s="24"/>
      <c r="AQ20" s="24"/>
      <c r="AR20" s="22"/>
      <c r="BE20" s="352"/>
      <c r="BS20" s="19" t="s">
        <v>4</v>
      </c>
    </row>
    <row r="21" spans="1:71" s="1" customFormat="1" ht="6.9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52"/>
    </row>
    <row r="22" spans="1:71" s="1" customFormat="1" ht="12" customHeight="1">
      <c r="B22" s="23"/>
      <c r="C22" s="24"/>
      <c r="D22" s="31" t="s">
        <v>42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52"/>
    </row>
    <row r="23" spans="1:71" s="1" customFormat="1" ht="47.25" customHeight="1">
      <c r="B23" s="23"/>
      <c r="C23" s="24"/>
      <c r="D23" s="24"/>
      <c r="E23" s="415" t="s">
        <v>43</v>
      </c>
      <c r="F23" s="415"/>
      <c r="G23" s="415"/>
      <c r="H23" s="415"/>
      <c r="I23" s="415"/>
      <c r="J23" s="415"/>
      <c r="K23" s="415"/>
      <c r="L23" s="415"/>
      <c r="M23" s="415"/>
      <c r="N23" s="415"/>
      <c r="O23" s="415"/>
      <c r="P23" s="415"/>
      <c r="Q23" s="415"/>
      <c r="R23" s="415"/>
      <c r="S23" s="415"/>
      <c r="T23" s="415"/>
      <c r="U23" s="415"/>
      <c r="V23" s="415"/>
      <c r="W23" s="415"/>
      <c r="X23" s="415"/>
      <c r="Y23" s="415"/>
      <c r="Z23" s="415"/>
      <c r="AA23" s="415"/>
      <c r="AB23" s="415"/>
      <c r="AC23" s="415"/>
      <c r="AD23" s="415"/>
      <c r="AE23" s="415"/>
      <c r="AF23" s="415"/>
      <c r="AG23" s="415"/>
      <c r="AH23" s="415"/>
      <c r="AI23" s="415"/>
      <c r="AJ23" s="415"/>
      <c r="AK23" s="415"/>
      <c r="AL23" s="415"/>
      <c r="AM23" s="415"/>
      <c r="AN23" s="415"/>
      <c r="AO23" s="24"/>
      <c r="AP23" s="24"/>
      <c r="AQ23" s="24"/>
      <c r="AR23" s="22"/>
      <c r="BE23" s="352"/>
    </row>
    <row r="24" spans="1:71" s="1" customFormat="1" ht="6.9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52"/>
    </row>
    <row r="25" spans="1:71" s="1" customFormat="1" ht="6.9" customHeight="1">
      <c r="B25" s="23"/>
      <c r="C25" s="24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4"/>
      <c r="AQ25" s="24"/>
      <c r="AR25" s="22"/>
      <c r="BE25" s="352"/>
    </row>
    <row r="26" spans="1:71" s="2" customFormat="1" ht="25.95" customHeight="1">
      <c r="A26" s="37"/>
      <c r="B26" s="38"/>
      <c r="C26" s="39"/>
      <c r="D26" s="40" t="s">
        <v>44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359">
        <f>ROUND(AG54,2)</f>
        <v>0</v>
      </c>
      <c r="AL26" s="360"/>
      <c r="AM26" s="360"/>
      <c r="AN26" s="360"/>
      <c r="AO26" s="360"/>
      <c r="AP26" s="39"/>
      <c r="AQ26" s="39"/>
      <c r="AR26" s="42"/>
      <c r="BE26" s="352"/>
    </row>
    <row r="27" spans="1:71" s="2" customFormat="1" ht="6.9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2"/>
      <c r="BE27" s="352"/>
    </row>
    <row r="28" spans="1:71" s="2" customFormat="1" ht="13.2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61" t="s">
        <v>45</v>
      </c>
      <c r="M28" s="361"/>
      <c r="N28" s="361"/>
      <c r="O28" s="361"/>
      <c r="P28" s="361"/>
      <c r="Q28" s="39"/>
      <c r="R28" s="39"/>
      <c r="S28" s="39"/>
      <c r="T28" s="39"/>
      <c r="U28" s="39"/>
      <c r="V28" s="39"/>
      <c r="W28" s="361" t="s">
        <v>46</v>
      </c>
      <c r="X28" s="361"/>
      <c r="Y28" s="361"/>
      <c r="Z28" s="361"/>
      <c r="AA28" s="361"/>
      <c r="AB28" s="361"/>
      <c r="AC28" s="361"/>
      <c r="AD28" s="361"/>
      <c r="AE28" s="361"/>
      <c r="AF28" s="39"/>
      <c r="AG28" s="39"/>
      <c r="AH28" s="39"/>
      <c r="AI28" s="39"/>
      <c r="AJ28" s="39"/>
      <c r="AK28" s="361" t="s">
        <v>47</v>
      </c>
      <c r="AL28" s="361"/>
      <c r="AM28" s="361"/>
      <c r="AN28" s="361"/>
      <c r="AO28" s="361"/>
      <c r="AP28" s="39"/>
      <c r="AQ28" s="39"/>
      <c r="AR28" s="42"/>
      <c r="BE28" s="352"/>
    </row>
    <row r="29" spans="1:71" s="3" customFormat="1" ht="14.4" customHeight="1">
      <c r="B29" s="43"/>
      <c r="C29" s="44"/>
      <c r="D29" s="31" t="s">
        <v>48</v>
      </c>
      <c r="E29" s="44"/>
      <c r="F29" s="31" t="s">
        <v>49</v>
      </c>
      <c r="G29" s="44"/>
      <c r="H29" s="44"/>
      <c r="I29" s="44"/>
      <c r="J29" s="44"/>
      <c r="K29" s="44"/>
      <c r="L29" s="364">
        <v>0.21</v>
      </c>
      <c r="M29" s="363"/>
      <c r="N29" s="363"/>
      <c r="O29" s="363"/>
      <c r="P29" s="363"/>
      <c r="Q29" s="44"/>
      <c r="R29" s="44"/>
      <c r="S29" s="44"/>
      <c r="T29" s="44"/>
      <c r="U29" s="44"/>
      <c r="V29" s="44"/>
      <c r="W29" s="362">
        <f>ROUND(AZ54, 2)</f>
        <v>0</v>
      </c>
      <c r="X29" s="363"/>
      <c r="Y29" s="363"/>
      <c r="Z29" s="363"/>
      <c r="AA29" s="363"/>
      <c r="AB29" s="363"/>
      <c r="AC29" s="363"/>
      <c r="AD29" s="363"/>
      <c r="AE29" s="363"/>
      <c r="AF29" s="44"/>
      <c r="AG29" s="44"/>
      <c r="AH29" s="44"/>
      <c r="AI29" s="44"/>
      <c r="AJ29" s="44"/>
      <c r="AK29" s="362">
        <f>ROUND(AV54, 2)</f>
        <v>0</v>
      </c>
      <c r="AL29" s="363"/>
      <c r="AM29" s="363"/>
      <c r="AN29" s="363"/>
      <c r="AO29" s="363"/>
      <c r="AP29" s="44"/>
      <c r="AQ29" s="44"/>
      <c r="AR29" s="45"/>
      <c r="BE29" s="353"/>
    </row>
    <row r="30" spans="1:71" s="3" customFormat="1" ht="14.4" customHeight="1">
      <c r="B30" s="43"/>
      <c r="C30" s="44"/>
      <c r="D30" s="44"/>
      <c r="E30" s="44"/>
      <c r="F30" s="31" t="s">
        <v>50</v>
      </c>
      <c r="G30" s="44"/>
      <c r="H30" s="44"/>
      <c r="I30" s="44"/>
      <c r="J30" s="44"/>
      <c r="K30" s="44"/>
      <c r="L30" s="364">
        <v>0.15</v>
      </c>
      <c r="M30" s="363"/>
      <c r="N30" s="363"/>
      <c r="O30" s="363"/>
      <c r="P30" s="363"/>
      <c r="Q30" s="44"/>
      <c r="R30" s="44"/>
      <c r="S30" s="44"/>
      <c r="T30" s="44"/>
      <c r="U30" s="44"/>
      <c r="V30" s="44"/>
      <c r="W30" s="362">
        <f>ROUND(BA54, 2)</f>
        <v>0</v>
      </c>
      <c r="X30" s="363"/>
      <c r="Y30" s="363"/>
      <c r="Z30" s="363"/>
      <c r="AA30" s="363"/>
      <c r="AB30" s="363"/>
      <c r="AC30" s="363"/>
      <c r="AD30" s="363"/>
      <c r="AE30" s="363"/>
      <c r="AF30" s="44"/>
      <c r="AG30" s="44"/>
      <c r="AH30" s="44"/>
      <c r="AI30" s="44"/>
      <c r="AJ30" s="44"/>
      <c r="AK30" s="362">
        <f>ROUND(AW54, 2)</f>
        <v>0</v>
      </c>
      <c r="AL30" s="363"/>
      <c r="AM30" s="363"/>
      <c r="AN30" s="363"/>
      <c r="AO30" s="363"/>
      <c r="AP30" s="44"/>
      <c r="AQ30" s="44"/>
      <c r="AR30" s="45"/>
      <c r="BE30" s="353"/>
    </row>
    <row r="31" spans="1:71" s="3" customFormat="1" ht="14.4" hidden="1" customHeight="1">
      <c r="B31" s="43"/>
      <c r="C31" s="44"/>
      <c r="D31" s="44"/>
      <c r="E31" s="44"/>
      <c r="F31" s="31" t="s">
        <v>51</v>
      </c>
      <c r="G31" s="44"/>
      <c r="H31" s="44"/>
      <c r="I31" s="44"/>
      <c r="J31" s="44"/>
      <c r="K31" s="44"/>
      <c r="L31" s="364">
        <v>0.21</v>
      </c>
      <c r="M31" s="363"/>
      <c r="N31" s="363"/>
      <c r="O31" s="363"/>
      <c r="P31" s="363"/>
      <c r="Q31" s="44"/>
      <c r="R31" s="44"/>
      <c r="S31" s="44"/>
      <c r="T31" s="44"/>
      <c r="U31" s="44"/>
      <c r="V31" s="44"/>
      <c r="W31" s="362">
        <f>ROUND(BB54, 2)</f>
        <v>0</v>
      </c>
      <c r="X31" s="363"/>
      <c r="Y31" s="363"/>
      <c r="Z31" s="363"/>
      <c r="AA31" s="363"/>
      <c r="AB31" s="363"/>
      <c r="AC31" s="363"/>
      <c r="AD31" s="363"/>
      <c r="AE31" s="363"/>
      <c r="AF31" s="44"/>
      <c r="AG31" s="44"/>
      <c r="AH31" s="44"/>
      <c r="AI31" s="44"/>
      <c r="AJ31" s="44"/>
      <c r="AK31" s="362">
        <v>0</v>
      </c>
      <c r="AL31" s="363"/>
      <c r="AM31" s="363"/>
      <c r="AN31" s="363"/>
      <c r="AO31" s="363"/>
      <c r="AP31" s="44"/>
      <c r="AQ31" s="44"/>
      <c r="AR31" s="45"/>
      <c r="BE31" s="353"/>
    </row>
    <row r="32" spans="1:71" s="3" customFormat="1" ht="14.4" hidden="1" customHeight="1">
      <c r="B32" s="43"/>
      <c r="C32" s="44"/>
      <c r="D32" s="44"/>
      <c r="E32" s="44"/>
      <c r="F32" s="31" t="s">
        <v>52</v>
      </c>
      <c r="G32" s="44"/>
      <c r="H32" s="44"/>
      <c r="I32" s="44"/>
      <c r="J32" s="44"/>
      <c r="K32" s="44"/>
      <c r="L32" s="364">
        <v>0.15</v>
      </c>
      <c r="M32" s="363"/>
      <c r="N32" s="363"/>
      <c r="O32" s="363"/>
      <c r="P32" s="363"/>
      <c r="Q32" s="44"/>
      <c r="R32" s="44"/>
      <c r="S32" s="44"/>
      <c r="T32" s="44"/>
      <c r="U32" s="44"/>
      <c r="V32" s="44"/>
      <c r="W32" s="362">
        <f>ROUND(BC54, 2)</f>
        <v>0</v>
      </c>
      <c r="X32" s="363"/>
      <c r="Y32" s="363"/>
      <c r="Z32" s="363"/>
      <c r="AA32" s="363"/>
      <c r="AB32" s="363"/>
      <c r="AC32" s="363"/>
      <c r="AD32" s="363"/>
      <c r="AE32" s="363"/>
      <c r="AF32" s="44"/>
      <c r="AG32" s="44"/>
      <c r="AH32" s="44"/>
      <c r="AI32" s="44"/>
      <c r="AJ32" s="44"/>
      <c r="AK32" s="362">
        <v>0</v>
      </c>
      <c r="AL32" s="363"/>
      <c r="AM32" s="363"/>
      <c r="AN32" s="363"/>
      <c r="AO32" s="363"/>
      <c r="AP32" s="44"/>
      <c r="AQ32" s="44"/>
      <c r="AR32" s="45"/>
      <c r="BE32" s="353"/>
    </row>
    <row r="33" spans="1:57" s="3" customFormat="1" ht="14.4" hidden="1" customHeight="1">
      <c r="B33" s="43"/>
      <c r="C33" s="44"/>
      <c r="D33" s="44"/>
      <c r="E33" s="44"/>
      <c r="F33" s="31" t="s">
        <v>53</v>
      </c>
      <c r="G33" s="44"/>
      <c r="H33" s="44"/>
      <c r="I33" s="44"/>
      <c r="J33" s="44"/>
      <c r="K33" s="44"/>
      <c r="L33" s="364">
        <v>0</v>
      </c>
      <c r="M33" s="363"/>
      <c r="N33" s="363"/>
      <c r="O33" s="363"/>
      <c r="P33" s="363"/>
      <c r="Q33" s="44"/>
      <c r="R33" s="44"/>
      <c r="S33" s="44"/>
      <c r="T33" s="44"/>
      <c r="U33" s="44"/>
      <c r="V33" s="44"/>
      <c r="W33" s="362">
        <f>ROUND(BD54, 2)</f>
        <v>0</v>
      </c>
      <c r="X33" s="363"/>
      <c r="Y33" s="363"/>
      <c r="Z33" s="363"/>
      <c r="AA33" s="363"/>
      <c r="AB33" s="363"/>
      <c r="AC33" s="363"/>
      <c r="AD33" s="363"/>
      <c r="AE33" s="363"/>
      <c r="AF33" s="44"/>
      <c r="AG33" s="44"/>
      <c r="AH33" s="44"/>
      <c r="AI33" s="44"/>
      <c r="AJ33" s="44"/>
      <c r="AK33" s="362">
        <v>0</v>
      </c>
      <c r="AL33" s="363"/>
      <c r="AM33" s="363"/>
      <c r="AN33" s="363"/>
      <c r="AO33" s="363"/>
      <c r="AP33" s="44"/>
      <c r="AQ33" s="44"/>
      <c r="AR33" s="45"/>
    </row>
    <row r="34" spans="1:57" s="2" customFormat="1" ht="6.9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2"/>
      <c r="BE34" s="37"/>
    </row>
    <row r="35" spans="1:57" s="2" customFormat="1" ht="25.95" customHeight="1">
      <c r="A35" s="37"/>
      <c r="B35" s="38"/>
      <c r="C35" s="46"/>
      <c r="D35" s="47" t="s">
        <v>54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55</v>
      </c>
      <c r="U35" s="48"/>
      <c r="V35" s="48"/>
      <c r="W35" s="48"/>
      <c r="X35" s="365" t="s">
        <v>56</v>
      </c>
      <c r="Y35" s="366"/>
      <c r="Z35" s="366"/>
      <c r="AA35" s="366"/>
      <c r="AB35" s="366"/>
      <c r="AC35" s="48"/>
      <c r="AD35" s="48"/>
      <c r="AE35" s="48"/>
      <c r="AF35" s="48"/>
      <c r="AG35" s="48"/>
      <c r="AH35" s="48"/>
      <c r="AI35" s="48"/>
      <c r="AJ35" s="48"/>
      <c r="AK35" s="367">
        <f>SUM(AK26:AK33)</f>
        <v>0</v>
      </c>
      <c r="AL35" s="366"/>
      <c r="AM35" s="366"/>
      <c r="AN35" s="366"/>
      <c r="AO35" s="368"/>
      <c r="AP35" s="46"/>
      <c r="AQ35" s="46"/>
      <c r="AR35" s="42"/>
      <c r="BE35" s="37"/>
    </row>
    <row r="36" spans="1:57" s="2" customFormat="1" ht="6.9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2"/>
      <c r="BE36" s="37"/>
    </row>
    <row r="37" spans="1:57" s="2" customFormat="1" ht="6.9" customHeight="1">
      <c r="A37" s="37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42"/>
      <c r="BE37" s="37"/>
    </row>
    <row r="41" spans="1:57" s="2" customFormat="1" ht="6.9" customHeight="1">
      <c r="A41" s="37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42"/>
      <c r="BE41" s="37"/>
    </row>
    <row r="42" spans="1:57" s="2" customFormat="1" ht="24.9" customHeight="1">
      <c r="A42" s="37"/>
      <c r="B42" s="38"/>
      <c r="C42" s="25" t="s">
        <v>57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2"/>
      <c r="BE42" s="37"/>
    </row>
    <row r="43" spans="1:57" s="2" customFormat="1" ht="6.9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2"/>
      <c r="BE43" s="37"/>
    </row>
    <row r="44" spans="1:57" s="4" customFormat="1" ht="12" customHeight="1">
      <c r="B44" s="54"/>
      <c r="C44" s="31" t="s">
        <v>13</v>
      </c>
      <c r="D44" s="55"/>
      <c r="E44" s="55"/>
      <c r="F44" s="55"/>
      <c r="G44" s="55"/>
      <c r="H44" s="55"/>
      <c r="I44" s="55"/>
      <c r="J44" s="55"/>
      <c r="K44" s="55"/>
      <c r="L44" s="55" t="str">
        <f>K5</f>
        <v>R20-059</v>
      </c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6"/>
    </row>
    <row r="45" spans="1:57" s="5" customFormat="1" ht="36.9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369" t="str">
        <f>K6</f>
        <v>Město Dobříš - Oprava komunikace ul. Mládeže (PD DZS+DPS)</v>
      </c>
      <c r="M45" s="370"/>
      <c r="N45" s="370"/>
      <c r="O45" s="370"/>
      <c r="P45" s="370"/>
      <c r="Q45" s="370"/>
      <c r="R45" s="370"/>
      <c r="S45" s="370"/>
      <c r="T45" s="370"/>
      <c r="U45" s="370"/>
      <c r="V45" s="370"/>
      <c r="W45" s="370"/>
      <c r="X45" s="370"/>
      <c r="Y45" s="370"/>
      <c r="Z45" s="370"/>
      <c r="AA45" s="370"/>
      <c r="AB45" s="370"/>
      <c r="AC45" s="370"/>
      <c r="AD45" s="370"/>
      <c r="AE45" s="370"/>
      <c r="AF45" s="370"/>
      <c r="AG45" s="370"/>
      <c r="AH45" s="370"/>
      <c r="AI45" s="370"/>
      <c r="AJ45" s="370"/>
      <c r="AK45" s="370"/>
      <c r="AL45" s="370"/>
      <c r="AM45" s="370"/>
      <c r="AN45" s="370"/>
      <c r="AO45" s="370"/>
      <c r="AP45" s="59"/>
      <c r="AQ45" s="59"/>
      <c r="AR45" s="60"/>
    </row>
    <row r="46" spans="1:57" s="2" customFormat="1" ht="6.9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2"/>
      <c r="BE46" s="37"/>
    </row>
    <row r="47" spans="1:57" s="2" customFormat="1" ht="12" customHeight="1">
      <c r="A47" s="37"/>
      <c r="B47" s="38"/>
      <c r="C47" s="31" t="s">
        <v>22</v>
      </c>
      <c r="D47" s="39"/>
      <c r="E47" s="39"/>
      <c r="F47" s="39"/>
      <c r="G47" s="39"/>
      <c r="H47" s="39"/>
      <c r="I47" s="39"/>
      <c r="J47" s="39"/>
      <c r="K47" s="39"/>
      <c r="L47" s="61" t="str">
        <f>IF(K8="","",K8)</f>
        <v>Dobříš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24</v>
      </c>
      <c r="AJ47" s="39"/>
      <c r="AK47" s="39"/>
      <c r="AL47" s="39"/>
      <c r="AM47" s="371" t="str">
        <f>IF(AN8= "","",AN8)</f>
        <v>19. 8. 2020</v>
      </c>
      <c r="AN47" s="371"/>
      <c r="AO47" s="39"/>
      <c r="AP47" s="39"/>
      <c r="AQ47" s="39"/>
      <c r="AR47" s="42"/>
      <c r="BE47" s="37"/>
    </row>
    <row r="48" spans="1:57" s="2" customFormat="1" ht="6.9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2"/>
      <c r="BE48" s="37"/>
    </row>
    <row r="49" spans="1:91" s="2" customFormat="1" ht="25.65" customHeight="1">
      <c r="A49" s="37"/>
      <c r="B49" s="38"/>
      <c r="C49" s="31" t="s">
        <v>30</v>
      </c>
      <c r="D49" s="39"/>
      <c r="E49" s="39"/>
      <c r="F49" s="39"/>
      <c r="G49" s="39"/>
      <c r="H49" s="39"/>
      <c r="I49" s="39"/>
      <c r="J49" s="39"/>
      <c r="K49" s="39"/>
      <c r="L49" s="55" t="str">
        <f>IF(E11= "","",E11)</f>
        <v>Město Dobříš, Mírové náměstí 119, 263 01 Dobříš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37</v>
      </c>
      <c r="AJ49" s="39"/>
      <c r="AK49" s="39"/>
      <c r="AL49" s="39"/>
      <c r="AM49" s="372" t="str">
        <f>IF(E17="","",E17)</f>
        <v>DOPAS s.r.o., Kubelíkova 1224/42, 130 00 Praha 3</v>
      </c>
      <c r="AN49" s="373"/>
      <c r="AO49" s="373"/>
      <c r="AP49" s="373"/>
      <c r="AQ49" s="39"/>
      <c r="AR49" s="42"/>
      <c r="AS49" s="374" t="s">
        <v>58</v>
      </c>
      <c r="AT49" s="375"/>
      <c r="AU49" s="63"/>
      <c r="AV49" s="63"/>
      <c r="AW49" s="63"/>
      <c r="AX49" s="63"/>
      <c r="AY49" s="63"/>
      <c r="AZ49" s="63"/>
      <c r="BA49" s="63"/>
      <c r="BB49" s="63"/>
      <c r="BC49" s="63"/>
      <c r="BD49" s="64"/>
      <c r="BE49" s="37"/>
    </row>
    <row r="50" spans="1:91" s="2" customFormat="1" ht="15.15" customHeight="1">
      <c r="A50" s="37"/>
      <c r="B50" s="38"/>
      <c r="C50" s="31" t="s">
        <v>35</v>
      </c>
      <c r="D50" s="39"/>
      <c r="E50" s="39"/>
      <c r="F50" s="39"/>
      <c r="G50" s="39"/>
      <c r="H50" s="39"/>
      <c r="I50" s="39"/>
      <c r="J50" s="39"/>
      <c r="K50" s="39"/>
      <c r="L50" s="55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40</v>
      </c>
      <c r="AJ50" s="39"/>
      <c r="AK50" s="39"/>
      <c r="AL50" s="39"/>
      <c r="AM50" s="372" t="str">
        <f>IF(E20="","",E20)</f>
        <v>L. Štuller</v>
      </c>
      <c r="AN50" s="373"/>
      <c r="AO50" s="373"/>
      <c r="AP50" s="373"/>
      <c r="AQ50" s="39"/>
      <c r="AR50" s="42"/>
      <c r="AS50" s="376"/>
      <c r="AT50" s="377"/>
      <c r="AU50" s="65"/>
      <c r="AV50" s="65"/>
      <c r="AW50" s="65"/>
      <c r="AX50" s="65"/>
      <c r="AY50" s="65"/>
      <c r="AZ50" s="65"/>
      <c r="BA50" s="65"/>
      <c r="BB50" s="65"/>
      <c r="BC50" s="65"/>
      <c r="BD50" s="66"/>
      <c r="BE50" s="37"/>
    </row>
    <row r="51" spans="1:9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2"/>
      <c r="AS51" s="378"/>
      <c r="AT51" s="379"/>
      <c r="AU51" s="67"/>
      <c r="AV51" s="67"/>
      <c r="AW51" s="67"/>
      <c r="AX51" s="67"/>
      <c r="AY51" s="67"/>
      <c r="AZ51" s="67"/>
      <c r="BA51" s="67"/>
      <c r="BB51" s="67"/>
      <c r="BC51" s="67"/>
      <c r="BD51" s="68"/>
      <c r="BE51" s="37"/>
    </row>
    <row r="52" spans="1:91" s="2" customFormat="1" ht="29.25" customHeight="1">
      <c r="A52" s="37"/>
      <c r="B52" s="38"/>
      <c r="C52" s="380" t="s">
        <v>59</v>
      </c>
      <c r="D52" s="381"/>
      <c r="E52" s="381"/>
      <c r="F52" s="381"/>
      <c r="G52" s="381"/>
      <c r="H52" s="69"/>
      <c r="I52" s="382" t="s">
        <v>60</v>
      </c>
      <c r="J52" s="381"/>
      <c r="K52" s="381"/>
      <c r="L52" s="381"/>
      <c r="M52" s="381"/>
      <c r="N52" s="381"/>
      <c r="O52" s="381"/>
      <c r="P52" s="381"/>
      <c r="Q52" s="381"/>
      <c r="R52" s="381"/>
      <c r="S52" s="381"/>
      <c r="T52" s="381"/>
      <c r="U52" s="381"/>
      <c r="V52" s="381"/>
      <c r="W52" s="381"/>
      <c r="X52" s="381"/>
      <c r="Y52" s="381"/>
      <c r="Z52" s="381"/>
      <c r="AA52" s="381"/>
      <c r="AB52" s="381"/>
      <c r="AC52" s="381"/>
      <c r="AD52" s="381"/>
      <c r="AE52" s="381"/>
      <c r="AF52" s="381"/>
      <c r="AG52" s="383" t="s">
        <v>61</v>
      </c>
      <c r="AH52" s="381"/>
      <c r="AI52" s="381"/>
      <c r="AJ52" s="381"/>
      <c r="AK52" s="381"/>
      <c r="AL52" s="381"/>
      <c r="AM52" s="381"/>
      <c r="AN52" s="382" t="s">
        <v>62</v>
      </c>
      <c r="AO52" s="381"/>
      <c r="AP52" s="381"/>
      <c r="AQ52" s="70" t="s">
        <v>63</v>
      </c>
      <c r="AR52" s="42"/>
      <c r="AS52" s="71" t="s">
        <v>64</v>
      </c>
      <c r="AT52" s="72" t="s">
        <v>65</v>
      </c>
      <c r="AU52" s="72" t="s">
        <v>66</v>
      </c>
      <c r="AV52" s="72" t="s">
        <v>67</v>
      </c>
      <c r="AW52" s="72" t="s">
        <v>68</v>
      </c>
      <c r="AX52" s="72" t="s">
        <v>69</v>
      </c>
      <c r="AY52" s="72" t="s">
        <v>70</v>
      </c>
      <c r="AZ52" s="72" t="s">
        <v>71</v>
      </c>
      <c r="BA52" s="72" t="s">
        <v>72</v>
      </c>
      <c r="BB52" s="72" t="s">
        <v>73</v>
      </c>
      <c r="BC52" s="72" t="s">
        <v>74</v>
      </c>
      <c r="BD52" s="73" t="s">
        <v>75</v>
      </c>
      <c r="BE52" s="37"/>
    </row>
    <row r="53" spans="1:91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2"/>
      <c r="AS53" s="74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6"/>
      <c r="BE53" s="37"/>
    </row>
    <row r="54" spans="1:91" s="6" customFormat="1" ht="32.4" customHeight="1">
      <c r="B54" s="77"/>
      <c r="C54" s="78" t="s">
        <v>76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387">
        <f>ROUND(SUM(AG55:AG56),2)</f>
        <v>0</v>
      </c>
      <c r="AH54" s="387"/>
      <c r="AI54" s="387"/>
      <c r="AJ54" s="387"/>
      <c r="AK54" s="387"/>
      <c r="AL54" s="387"/>
      <c r="AM54" s="387"/>
      <c r="AN54" s="388">
        <f>SUM(AG54,AT54)</f>
        <v>0</v>
      </c>
      <c r="AO54" s="388"/>
      <c r="AP54" s="388"/>
      <c r="AQ54" s="81" t="s">
        <v>32</v>
      </c>
      <c r="AR54" s="82"/>
      <c r="AS54" s="83">
        <f>ROUND(SUM(AS55:AS56),2)</f>
        <v>0</v>
      </c>
      <c r="AT54" s="84">
        <f>ROUND(SUM(AV54:AW54),2)</f>
        <v>0</v>
      </c>
      <c r="AU54" s="85">
        <f>ROUND(SUM(AU55:AU56),5)</f>
        <v>0</v>
      </c>
      <c r="AV54" s="84">
        <f>ROUND(AZ54*L29,2)</f>
        <v>0</v>
      </c>
      <c r="AW54" s="84">
        <f>ROUND(BA54*L30,2)</f>
        <v>0</v>
      </c>
      <c r="AX54" s="84">
        <f>ROUND(BB54*L29,2)</f>
        <v>0</v>
      </c>
      <c r="AY54" s="84">
        <f>ROUND(BC54*L30,2)</f>
        <v>0</v>
      </c>
      <c r="AZ54" s="84">
        <f>ROUND(SUM(AZ55:AZ56),2)</f>
        <v>0</v>
      </c>
      <c r="BA54" s="84">
        <f>ROUND(SUM(BA55:BA56),2)</f>
        <v>0</v>
      </c>
      <c r="BB54" s="84">
        <f>ROUND(SUM(BB55:BB56),2)</f>
        <v>0</v>
      </c>
      <c r="BC54" s="84">
        <f>ROUND(SUM(BC55:BC56),2)</f>
        <v>0</v>
      </c>
      <c r="BD54" s="86">
        <f>ROUND(SUM(BD55:BD56),2)</f>
        <v>0</v>
      </c>
      <c r="BS54" s="87" t="s">
        <v>77</v>
      </c>
      <c r="BT54" s="87" t="s">
        <v>78</v>
      </c>
      <c r="BU54" s="88" t="s">
        <v>79</v>
      </c>
      <c r="BV54" s="87" t="s">
        <v>80</v>
      </c>
      <c r="BW54" s="87" t="s">
        <v>5</v>
      </c>
      <c r="BX54" s="87" t="s">
        <v>81</v>
      </c>
      <c r="CL54" s="87" t="s">
        <v>19</v>
      </c>
    </row>
    <row r="55" spans="1:91" s="7" customFormat="1" ht="16.5" customHeight="1">
      <c r="A55" s="89" t="s">
        <v>82</v>
      </c>
      <c r="B55" s="90"/>
      <c r="C55" s="91"/>
      <c r="D55" s="386" t="s">
        <v>83</v>
      </c>
      <c r="E55" s="386"/>
      <c r="F55" s="386"/>
      <c r="G55" s="386"/>
      <c r="H55" s="386"/>
      <c r="I55" s="92"/>
      <c r="J55" s="386" t="s">
        <v>84</v>
      </c>
      <c r="K55" s="386"/>
      <c r="L55" s="386"/>
      <c r="M55" s="386"/>
      <c r="N55" s="386"/>
      <c r="O55" s="386"/>
      <c r="P55" s="386"/>
      <c r="Q55" s="386"/>
      <c r="R55" s="386"/>
      <c r="S55" s="386"/>
      <c r="T55" s="386"/>
      <c r="U55" s="386"/>
      <c r="V55" s="386"/>
      <c r="W55" s="386"/>
      <c r="X55" s="386"/>
      <c r="Y55" s="386"/>
      <c r="Z55" s="386"/>
      <c r="AA55" s="386"/>
      <c r="AB55" s="386"/>
      <c r="AC55" s="386"/>
      <c r="AD55" s="386"/>
      <c r="AE55" s="386"/>
      <c r="AF55" s="386"/>
      <c r="AG55" s="384">
        <f>'SO 100 - Komunikace a zpe...'!J30</f>
        <v>0</v>
      </c>
      <c r="AH55" s="385"/>
      <c r="AI55" s="385"/>
      <c r="AJ55" s="385"/>
      <c r="AK55" s="385"/>
      <c r="AL55" s="385"/>
      <c r="AM55" s="385"/>
      <c r="AN55" s="384">
        <f>SUM(AG55,AT55)</f>
        <v>0</v>
      </c>
      <c r="AO55" s="385"/>
      <c r="AP55" s="385"/>
      <c r="AQ55" s="93" t="s">
        <v>85</v>
      </c>
      <c r="AR55" s="94"/>
      <c r="AS55" s="95">
        <v>0</v>
      </c>
      <c r="AT55" s="96">
        <f>ROUND(SUM(AV55:AW55),2)</f>
        <v>0</v>
      </c>
      <c r="AU55" s="97">
        <f>'SO 100 - Komunikace a zpe...'!P88</f>
        <v>0</v>
      </c>
      <c r="AV55" s="96">
        <f>'SO 100 - Komunikace a zpe...'!J33</f>
        <v>0</v>
      </c>
      <c r="AW55" s="96">
        <f>'SO 100 - Komunikace a zpe...'!J34</f>
        <v>0</v>
      </c>
      <c r="AX55" s="96">
        <f>'SO 100 - Komunikace a zpe...'!J35</f>
        <v>0</v>
      </c>
      <c r="AY55" s="96">
        <f>'SO 100 - Komunikace a zpe...'!J36</f>
        <v>0</v>
      </c>
      <c r="AZ55" s="96">
        <f>'SO 100 - Komunikace a zpe...'!F33</f>
        <v>0</v>
      </c>
      <c r="BA55" s="96">
        <f>'SO 100 - Komunikace a zpe...'!F34</f>
        <v>0</v>
      </c>
      <c r="BB55" s="96">
        <f>'SO 100 - Komunikace a zpe...'!F35</f>
        <v>0</v>
      </c>
      <c r="BC55" s="96">
        <f>'SO 100 - Komunikace a zpe...'!F36</f>
        <v>0</v>
      </c>
      <c r="BD55" s="98">
        <f>'SO 100 - Komunikace a zpe...'!F37</f>
        <v>0</v>
      </c>
      <c r="BT55" s="99" t="s">
        <v>86</v>
      </c>
      <c r="BV55" s="99" t="s">
        <v>80</v>
      </c>
      <c r="BW55" s="99" t="s">
        <v>87</v>
      </c>
      <c r="BX55" s="99" t="s">
        <v>5</v>
      </c>
      <c r="CL55" s="99" t="s">
        <v>32</v>
      </c>
      <c r="CM55" s="99" t="s">
        <v>88</v>
      </c>
    </row>
    <row r="56" spans="1:91" s="7" customFormat="1" ht="16.5" customHeight="1">
      <c r="A56" s="89" t="s">
        <v>82</v>
      </c>
      <c r="B56" s="90"/>
      <c r="C56" s="91"/>
      <c r="D56" s="386" t="s">
        <v>89</v>
      </c>
      <c r="E56" s="386"/>
      <c r="F56" s="386"/>
      <c r="G56" s="386"/>
      <c r="H56" s="386"/>
      <c r="I56" s="92"/>
      <c r="J56" s="386" t="s">
        <v>90</v>
      </c>
      <c r="K56" s="386"/>
      <c r="L56" s="386"/>
      <c r="M56" s="386"/>
      <c r="N56" s="386"/>
      <c r="O56" s="386"/>
      <c r="P56" s="386"/>
      <c r="Q56" s="386"/>
      <c r="R56" s="386"/>
      <c r="S56" s="386"/>
      <c r="T56" s="386"/>
      <c r="U56" s="386"/>
      <c r="V56" s="386"/>
      <c r="W56" s="386"/>
      <c r="X56" s="386"/>
      <c r="Y56" s="386"/>
      <c r="Z56" s="386"/>
      <c r="AA56" s="386"/>
      <c r="AB56" s="386"/>
      <c r="AC56" s="386"/>
      <c r="AD56" s="386"/>
      <c r="AE56" s="386"/>
      <c r="AF56" s="386"/>
      <c r="AG56" s="384">
        <f>'VON - Vedlejší a ostatní ...'!J30</f>
        <v>0</v>
      </c>
      <c r="AH56" s="385"/>
      <c r="AI56" s="385"/>
      <c r="AJ56" s="385"/>
      <c r="AK56" s="385"/>
      <c r="AL56" s="385"/>
      <c r="AM56" s="385"/>
      <c r="AN56" s="384">
        <f>SUM(AG56,AT56)</f>
        <v>0</v>
      </c>
      <c r="AO56" s="385"/>
      <c r="AP56" s="385"/>
      <c r="AQ56" s="93" t="s">
        <v>89</v>
      </c>
      <c r="AR56" s="94"/>
      <c r="AS56" s="100">
        <v>0</v>
      </c>
      <c r="AT56" s="101">
        <f>ROUND(SUM(AV56:AW56),2)</f>
        <v>0</v>
      </c>
      <c r="AU56" s="102">
        <f>'VON - Vedlejší a ostatní ...'!P84</f>
        <v>0</v>
      </c>
      <c r="AV56" s="101">
        <f>'VON - Vedlejší a ostatní ...'!J33</f>
        <v>0</v>
      </c>
      <c r="AW56" s="101">
        <f>'VON - Vedlejší a ostatní ...'!J34</f>
        <v>0</v>
      </c>
      <c r="AX56" s="101">
        <f>'VON - Vedlejší a ostatní ...'!J35</f>
        <v>0</v>
      </c>
      <c r="AY56" s="101">
        <f>'VON - Vedlejší a ostatní ...'!J36</f>
        <v>0</v>
      </c>
      <c r="AZ56" s="101">
        <f>'VON - Vedlejší a ostatní ...'!F33</f>
        <v>0</v>
      </c>
      <c r="BA56" s="101">
        <f>'VON - Vedlejší a ostatní ...'!F34</f>
        <v>0</v>
      </c>
      <c r="BB56" s="101">
        <f>'VON - Vedlejší a ostatní ...'!F35</f>
        <v>0</v>
      </c>
      <c r="BC56" s="101">
        <f>'VON - Vedlejší a ostatní ...'!F36</f>
        <v>0</v>
      </c>
      <c r="BD56" s="103">
        <f>'VON - Vedlejší a ostatní ...'!F37</f>
        <v>0</v>
      </c>
      <c r="BT56" s="99" t="s">
        <v>86</v>
      </c>
      <c r="BV56" s="99" t="s">
        <v>80</v>
      </c>
      <c r="BW56" s="99" t="s">
        <v>91</v>
      </c>
      <c r="BX56" s="99" t="s">
        <v>5</v>
      </c>
      <c r="CL56" s="99" t="s">
        <v>32</v>
      </c>
      <c r="CM56" s="99" t="s">
        <v>88</v>
      </c>
    </row>
    <row r="57" spans="1:91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2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pans="1:91" s="2" customFormat="1" ht="6.9" customHeight="1">
      <c r="A58" s="37"/>
      <c r="B58" s="50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42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algorithmName="SHA-512" hashValue="cT3w+jjIeAEGT7P3k1cpG238Vj1Ju5D3SgKVem84ps4lMKLJTsOoJ7LpbHQyZGgx1YcFL2Lx+Gx3/6aE3gpqxw==" saltValue="SDR5/Ua4v3ArrgFsZ+VDcg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100 - Komunikace a zpe...'!C2" display="/" xr:uid="{00000000-0004-0000-0000-000000000000}"/>
    <hyperlink ref="A56" location="'VON - Vedlejší a ostatní ...'!C2" display="/" xr:uid="{00000000-0004-0000-0000-000001000000}"/>
  </hyperlinks>
  <pageMargins left="0.39370078740157483" right="0.39370078740157483" top="0.39370078740157483" bottom="0.39370078740157483" header="0" footer="0"/>
  <pageSetup paperSize="9" scale="99" fitToHeight="100" orientation="landscape" blackAndWhite="1" r:id="rId1"/>
  <headerFooter>
    <oddHeader>&amp;LMěsto Dobříš
Oprava komunikace ul. Mládeže (DZS+DPS)&amp;CDOPAS s.r.o.&amp;RPOLOŽKOVÝ VÝKAZ VÝMĚR</oddHeader>
    <oddFooter>&amp;LRekapitulace stavby :
SO 100 - Komunikace a zpevněné plochy
VON - Vedlejší a ostatní náklady&amp;CStrana &amp;P z &amp;N&amp;RRekapitulace
položkových soupisů prací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1DC98-0356-4863-9DC4-08B755B237AC}">
  <sheetPr>
    <pageSetUpPr fitToPage="1"/>
  </sheetPr>
  <dimension ref="A1:A107"/>
  <sheetViews>
    <sheetView view="pageLayout" workbookViewId="0">
      <selection activeCell="A22" sqref="A22"/>
    </sheetView>
  </sheetViews>
  <sheetFormatPr defaultRowHeight="10.199999999999999"/>
  <cols>
    <col min="1" max="1" width="112" style="410" customWidth="1"/>
    <col min="2" max="256" width="9.140625" style="410"/>
    <col min="257" max="257" width="112" style="410" customWidth="1"/>
    <col min="258" max="512" width="9.140625" style="410"/>
    <col min="513" max="513" width="112" style="410" customWidth="1"/>
    <col min="514" max="768" width="9.140625" style="410"/>
    <col min="769" max="769" width="112" style="410" customWidth="1"/>
    <col min="770" max="1024" width="9.140625" style="410"/>
    <col min="1025" max="1025" width="112" style="410" customWidth="1"/>
    <col min="1026" max="1280" width="9.140625" style="410"/>
    <col min="1281" max="1281" width="112" style="410" customWidth="1"/>
    <col min="1282" max="1536" width="9.140625" style="410"/>
    <col min="1537" max="1537" width="112" style="410" customWidth="1"/>
    <col min="1538" max="1792" width="9.140625" style="410"/>
    <col min="1793" max="1793" width="112" style="410" customWidth="1"/>
    <col min="1794" max="2048" width="9.140625" style="410"/>
    <col min="2049" max="2049" width="112" style="410" customWidth="1"/>
    <col min="2050" max="2304" width="9.140625" style="410"/>
    <col min="2305" max="2305" width="112" style="410" customWidth="1"/>
    <col min="2306" max="2560" width="9.140625" style="410"/>
    <col min="2561" max="2561" width="112" style="410" customWidth="1"/>
    <col min="2562" max="2816" width="9.140625" style="410"/>
    <col min="2817" max="2817" width="112" style="410" customWidth="1"/>
    <col min="2818" max="3072" width="9.140625" style="410"/>
    <col min="3073" max="3073" width="112" style="410" customWidth="1"/>
    <col min="3074" max="3328" width="9.140625" style="410"/>
    <col min="3329" max="3329" width="112" style="410" customWidth="1"/>
    <col min="3330" max="3584" width="9.140625" style="410"/>
    <col min="3585" max="3585" width="112" style="410" customWidth="1"/>
    <col min="3586" max="3840" width="9.140625" style="410"/>
    <col min="3841" max="3841" width="112" style="410" customWidth="1"/>
    <col min="3842" max="4096" width="9.140625" style="410"/>
    <col min="4097" max="4097" width="112" style="410" customWidth="1"/>
    <col min="4098" max="4352" width="9.140625" style="410"/>
    <col min="4353" max="4353" width="112" style="410" customWidth="1"/>
    <col min="4354" max="4608" width="9.140625" style="410"/>
    <col min="4609" max="4609" width="112" style="410" customWidth="1"/>
    <col min="4610" max="4864" width="9.140625" style="410"/>
    <col min="4865" max="4865" width="112" style="410" customWidth="1"/>
    <col min="4866" max="5120" width="9.140625" style="410"/>
    <col min="5121" max="5121" width="112" style="410" customWidth="1"/>
    <col min="5122" max="5376" width="9.140625" style="410"/>
    <col min="5377" max="5377" width="112" style="410" customWidth="1"/>
    <col min="5378" max="5632" width="9.140625" style="410"/>
    <col min="5633" max="5633" width="112" style="410" customWidth="1"/>
    <col min="5634" max="5888" width="9.140625" style="410"/>
    <col min="5889" max="5889" width="112" style="410" customWidth="1"/>
    <col min="5890" max="6144" width="9.140625" style="410"/>
    <col min="6145" max="6145" width="112" style="410" customWidth="1"/>
    <col min="6146" max="6400" width="9.140625" style="410"/>
    <col min="6401" max="6401" width="112" style="410" customWidth="1"/>
    <col min="6402" max="6656" width="9.140625" style="410"/>
    <col min="6657" max="6657" width="112" style="410" customWidth="1"/>
    <col min="6658" max="6912" width="9.140625" style="410"/>
    <col min="6913" max="6913" width="112" style="410" customWidth="1"/>
    <col min="6914" max="7168" width="9.140625" style="410"/>
    <col min="7169" max="7169" width="112" style="410" customWidth="1"/>
    <col min="7170" max="7424" width="9.140625" style="410"/>
    <col min="7425" max="7425" width="112" style="410" customWidth="1"/>
    <col min="7426" max="7680" width="9.140625" style="410"/>
    <col min="7681" max="7681" width="112" style="410" customWidth="1"/>
    <col min="7682" max="7936" width="9.140625" style="410"/>
    <col min="7937" max="7937" width="112" style="410" customWidth="1"/>
    <col min="7938" max="8192" width="9.140625" style="410"/>
    <col min="8193" max="8193" width="112" style="410" customWidth="1"/>
    <col min="8194" max="8448" width="9.140625" style="410"/>
    <col min="8449" max="8449" width="112" style="410" customWidth="1"/>
    <col min="8450" max="8704" width="9.140625" style="410"/>
    <col min="8705" max="8705" width="112" style="410" customWidth="1"/>
    <col min="8706" max="8960" width="9.140625" style="410"/>
    <col min="8961" max="8961" width="112" style="410" customWidth="1"/>
    <col min="8962" max="9216" width="9.140625" style="410"/>
    <col min="9217" max="9217" width="112" style="410" customWidth="1"/>
    <col min="9218" max="9472" width="9.140625" style="410"/>
    <col min="9473" max="9473" width="112" style="410" customWidth="1"/>
    <col min="9474" max="9728" width="9.140625" style="410"/>
    <col min="9729" max="9729" width="112" style="410" customWidth="1"/>
    <col min="9730" max="9984" width="9.140625" style="410"/>
    <col min="9985" max="9985" width="112" style="410" customWidth="1"/>
    <col min="9986" max="10240" width="9.140625" style="410"/>
    <col min="10241" max="10241" width="112" style="410" customWidth="1"/>
    <col min="10242" max="10496" width="9.140625" style="410"/>
    <col min="10497" max="10497" width="112" style="410" customWidth="1"/>
    <col min="10498" max="10752" width="9.140625" style="410"/>
    <col min="10753" max="10753" width="112" style="410" customWidth="1"/>
    <col min="10754" max="11008" width="9.140625" style="410"/>
    <col min="11009" max="11009" width="112" style="410" customWidth="1"/>
    <col min="11010" max="11264" width="9.140625" style="410"/>
    <col min="11265" max="11265" width="112" style="410" customWidth="1"/>
    <col min="11266" max="11520" width="9.140625" style="410"/>
    <col min="11521" max="11521" width="112" style="410" customWidth="1"/>
    <col min="11522" max="11776" width="9.140625" style="410"/>
    <col min="11777" max="11777" width="112" style="410" customWidth="1"/>
    <col min="11778" max="12032" width="9.140625" style="410"/>
    <col min="12033" max="12033" width="112" style="410" customWidth="1"/>
    <col min="12034" max="12288" width="9.140625" style="410"/>
    <col min="12289" max="12289" width="112" style="410" customWidth="1"/>
    <col min="12290" max="12544" width="9.140625" style="410"/>
    <col min="12545" max="12545" width="112" style="410" customWidth="1"/>
    <col min="12546" max="12800" width="9.140625" style="410"/>
    <col min="12801" max="12801" width="112" style="410" customWidth="1"/>
    <col min="12802" max="13056" width="9.140625" style="410"/>
    <col min="13057" max="13057" width="112" style="410" customWidth="1"/>
    <col min="13058" max="13312" width="9.140625" style="410"/>
    <col min="13313" max="13313" width="112" style="410" customWidth="1"/>
    <col min="13314" max="13568" width="9.140625" style="410"/>
    <col min="13569" max="13569" width="112" style="410" customWidth="1"/>
    <col min="13570" max="13824" width="9.140625" style="410"/>
    <col min="13825" max="13825" width="112" style="410" customWidth="1"/>
    <col min="13826" max="14080" width="9.140625" style="410"/>
    <col min="14081" max="14081" width="112" style="410" customWidth="1"/>
    <col min="14082" max="14336" width="9.140625" style="410"/>
    <col min="14337" max="14337" width="112" style="410" customWidth="1"/>
    <col min="14338" max="14592" width="9.140625" style="410"/>
    <col min="14593" max="14593" width="112" style="410" customWidth="1"/>
    <col min="14594" max="14848" width="9.140625" style="410"/>
    <col min="14849" max="14849" width="112" style="410" customWidth="1"/>
    <col min="14850" max="15104" width="9.140625" style="410"/>
    <col min="15105" max="15105" width="112" style="410" customWidth="1"/>
    <col min="15106" max="15360" width="9.140625" style="410"/>
    <col min="15361" max="15361" width="112" style="410" customWidth="1"/>
    <col min="15362" max="15616" width="9.140625" style="410"/>
    <col min="15617" max="15617" width="112" style="410" customWidth="1"/>
    <col min="15618" max="15872" width="9.140625" style="410"/>
    <col min="15873" max="15873" width="112" style="410" customWidth="1"/>
    <col min="15874" max="16128" width="9.140625" style="410"/>
    <col min="16129" max="16129" width="112" style="410" customWidth="1"/>
    <col min="16130" max="16384" width="9.140625" style="410"/>
  </cols>
  <sheetData>
    <row r="1" spans="1:1" ht="51" customHeight="1">
      <c r="A1" s="409" t="s">
        <v>1151</v>
      </c>
    </row>
    <row r="2" spans="1:1" ht="51" customHeight="1">
      <c r="A2" s="411" t="s">
        <v>1152</v>
      </c>
    </row>
    <row r="3" spans="1:1" ht="51" customHeight="1">
      <c r="A3" s="411" t="s">
        <v>1153</v>
      </c>
    </row>
    <row r="4" spans="1:1" ht="78" customHeight="1">
      <c r="A4" s="411" t="s">
        <v>1154</v>
      </c>
    </row>
    <row r="5" spans="1:1" ht="63.75" customHeight="1">
      <c r="A5" s="411" t="s">
        <v>1155</v>
      </c>
    </row>
    <row r="6" spans="1:1" ht="51" customHeight="1">
      <c r="A6" s="411" t="s">
        <v>1156</v>
      </c>
    </row>
    <row r="7" spans="1:1" ht="64.5" customHeight="1">
      <c r="A7" s="411" t="s">
        <v>1157</v>
      </c>
    </row>
    <row r="8" spans="1:1" ht="104.25" customHeight="1">
      <c r="A8" s="411" t="s">
        <v>1158</v>
      </c>
    </row>
    <row r="9" spans="1:1" ht="77.25" customHeight="1">
      <c r="A9" s="411" t="s">
        <v>1159</v>
      </c>
    </row>
    <row r="10" spans="1:1" ht="79.5" customHeight="1">
      <c r="A10" s="411" t="s">
        <v>1160</v>
      </c>
    </row>
    <row r="11" spans="1:1" ht="51" customHeight="1">
      <c r="A11" s="411" t="s">
        <v>1161</v>
      </c>
    </row>
    <row r="12" spans="1:1" ht="51" customHeight="1">
      <c r="A12" s="411" t="s">
        <v>1162</v>
      </c>
    </row>
    <row r="13" spans="1:1" ht="51" customHeight="1">
      <c r="A13" s="411" t="s">
        <v>1163</v>
      </c>
    </row>
    <row r="14" spans="1:1" ht="51" customHeight="1">
      <c r="A14" s="411" t="s">
        <v>1164</v>
      </c>
    </row>
    <row r="15" spans="1:1" ht="51" customHeight="1">
      <c r="A15" s="411" t="s">
        <v>1165</v>
      </c>
    </row>
    <row r="16" spans="1:1" ht="51" customHeight="1">
      <c r="A16" s="411" t="s">
        <v>1166</v>
      </c>
    </row>
    <row r="17" spans="1:1" ht="51" customHeight="1">
      <c r="A17" s="411" t="s">
        <v>1167</v>
      </c>
    </row>
    <row r="18" spans="1:1" ht="51" customHeight="1">
      <c r="A18" s="411" t="s">
        <v>1168</v>
      </c>
    </row>
    <row r="19" spans="1:1" ht="51" customHeight="1">
      <c r="A19" s="411" t="s">
        <v>1169</v>
      </c>
    </row>
    <row r="20" spans="1:1" ht="90.75" customHeight="1">
      <c r="A20" s="411" t="s">
        <v>1170</v>
      </c>
    </row>
    <row r="21" spans="1:1" ht="64.5" customHeight="1">
      <c r="A21" s="411" t="s">
        <v>1171</v>
      </c>
    </row>
    <row r="22" spans="1:1" ht="51" customHeight="1">
      <c r="A22" s="411" t="s">
        <v>1172</v>
      </c>
    </row>
    <row r="23" spans="1:1" ht="66" customHeight="1">
      <c r="A23" s="411" t="s">
        <v>1173</v>
      </c>
    </row>
    <row r="24" spans="1:1" ht="78" customHeight="1">
      <c r="A24" s="411" t="s">
        <v>1174</v>
      </c>
    </row>
    <row r="25" spans="1:1" ht="51" customHeight="1">
      <c r="A25" s="411" t="s">
        <v>1175</v>
      </c>
    </row>
    <row r="26" spans="1:1" ht="51" customHeight="1">
      <c r="A26" s="411" t="s">
        <v>1176</v>
      </c>
    </row>
    <row r="27" spans="1:1" ht="51" customHeight="1">
      <c r="A27" s="411" t="s">
        <v>1177</v>
      </c>
    </row>
    <row r="28" spans="1:1" ht="51" customHeight="1">
      <c r="A28" s="411" t="s">
        <v>1178</v>
      </c>
    </row>
    <row r="29" spans="1:1" ht="51" customHeight="1">
      <c r="A29" s="411" t="s">
        <v>1179</v>
      </c>
    </row>
    <row r="31" spans="1:1" ht="13.8">
      <c r="A31" s="412"/>
    </row>
    <row r="32" spans="1:1" ht="13.8">
      <c r="A32" s="412"/>
    </row>
    <row r="33" spans="1:1" ht="13.8">
      <c r="A33" s="412"/>
    </row>
    <row r="34" spans="1:1" ht="13.8">
      <c r="A34" s="412"/>
    </row>
    <row r="35" spans="1:1" ht="13.8">
      <c r="A35" s="412"/>
    </row>
    <row r="36" spans="1:1" ht="13.8">
      <c r="A36" s="412"/>
    </row>
    <row r="37" spans="1:1" ht="13.8">
      <c r="A37" s="412"/>
    </row>
    <row r="38" spans="1:1" ht="13.8">
      <c r="A38" s="412"/>
    </row>
    <row r="39" spans="1:1" ht="13.8">
      <c r="A39" s="412"/>
    </row>
    <row r="40" spans="1:1" ht="13.8">
      <c r="A40" s="412"/>
    </row>
    <row r="41" spans="1:1" ht="13.8">
      <c r="A41" s="412"/>
    </row>
    <row r="42" spans="1:1" ht="13.8">
      <c r="A42" s="412"/>
    </row>
    <row r="43" spans="1:1" ht="13.8">
      <c r="A43" s="412"/>
    </row>
    <row r="44" spans="1:1" ht="13.8">
      <c r="A44" s="412"/>
    </row>
    <row r="45" spans="1:1" ht="13.8">
      <c r="A45" s="412"/>
    </row>
    <row r="46" spans="1:1" ht="13.8">
      <c r="A46" s="412"/>
    </row>
    <row r="47" spans="1:1" ht="13.8">
      <c r="A47" s="412"/>
    </row>
    <row r="48" spans="1:1" ht="13.8">
      <c r="A48" s="412"/>
    </row>
    <row r="49" spans="1:1" ht="13.8">
      <c r="A49" s="412"/>
    </row>
    <row r="50" spans="1:1" ht="13.8">
      <c r="A50" s="412"/>
    </row>
    <row r="51" spans="1:1" ht="13.8">
      <c r="A51" s="412"/>
    </row>
    <row r="52" spans="1:1" ht="13.8">
      <c r="A52" s="412"/>
    </row>
    <row r="53" spans="1:1" ht="13.8">
      <c r="A53" s="412"/>
    </row>
    <row r="54" spans="1:1" ht="13.8">
      <c r="A54" s="412"/>
    </row>
    <row r="55" spans="1:1" ht="13.8">
      <c r="A55" s="412"/>
    </row>
    <row r="56" spans="1:1" ht="13.8">
      <c r="A56" s="412"/>
    </row>
    <row r="57" spans="1:1" ht="13.8">
      <c r="A57" s="412"/>
    </row>
    <row r="58" spans="1:1" ht="13.8">
      <c r="A58" s="412"/>
    </row>
    <row r="59" spans="1:1" ht="13.8">
      <c r="A59" s="412"/>
    </row>
    <row r="60" spans="1:1" ht="13.8">
      <c r="A60" s="412"/>
    </row>
    <row r="61" spans="1:1" ht="13.8">
      <c r="A61" s="412"/>
    </row>
    <row r="62" spans="1:1" ht="13.8">
      <c r="A62" s="412"/>
    </row>
    <row r="63" spans="1:1" ht="13.8">
      <c r="A63" s="412"/>
    </row>
    <row r="64" spans="1:1" ht="13.8">
      <c r="A64" s="412"/>
    </row>
    <row r="65" spans="1:1" ht="13.8">
      <c r="A65" s="412"/>
    </row>
    <row r="66" spans="1:1" ht="13.8">
      <c r="A66" s="412"/>
    </row>
    <row r="67" spans="1:1" ht="13.8">
      <c r="A67" s="412"/>
    </row>
    <row r="68" spans="1:1" ht="13.8">
      <c r="A68" s="412"/>
    </row>
    <row r="69" spans="1:1" ht="13.8">
      <c r="A69" s="412"/>
    </row>
    <row r="70" spans="1:1" ht="13.8">
      <c r="A70" s="412"/>
    </row>
    <row r="71" spans="1:1" ht="13.8">
      <c r="A71" s="412"/>
    </row>
    <row r="72" spans="1:1" ht="13.8">
      <c r="A72" s="412"/>
    </row>
    <row r="73" spans="1:1" ht="13.8">
      <c r="A73" s="412"/>
    </row>
    <row r="74" spans="1:1" ht="13.8">
      <c r="A74" s="412"/>
    </row>
    <row r="75" spans="1:1" ht="13.8">
      <c r="A75" s="412"/>
    </row>
    <row r="76" spans="1:1" ht="13.8">
      <c r="A76" s="412"/>
    </row>
    <row r="77" spans="1:1" ht="13.8">
      <c r="A77" s="412"/>
    </row>
    <row r="78" spans="1:1" ht="13.8">
      <c r="A78" s="412"/>
    </row>
    <row r="79" spans="1:1" ht="13.8">
      <c r="A79" s="412"/>
    </row>
    <row r="80" spans="1:1" ht="13.8">
      <c r="A80" s="412"/>
    </row>
    <row r="81" spans="1:1" ht="13.8">
      <c r="A81" s="412"/>
    </row>
    <row r="82" spans="1:1" ht="13.8">
      <c r="A82" s="412"/>
    </row>
    <row r="83" spans="1:1" ht="13.8">
      <c r="A83" s="412"/>
    </row>
    <row r="84" spans="1:1" ht="13.8">
      <c r="A84" s="412"/>
    </row>
    <row r="85" spans="1:1" ht="13.8">
      <c r="A85" s="412"/>
    </row>
    <row r="86" spans="1:1" ht="13.8">
      <c r="A86" s="412"/>
    </row>
    <row r="87" spans="1:1" ht="13.8">
      <c r="A87" s="412"/>
    </row>
    <row r="88" spans="1:1" ht="13.8">
      <c r="A88" s="412"/>
    </row>
    <row r="89" spans="1:1" ht="13.8">
      <c r="A89" s="412"/>
    </row>
    <row r="90" spans="1:1" ht="13.8">
      <c r="A90" s="412"/>
    </row>
    <row r="91" spans="1:1" ht="13.8">
      <c r="A91" s="412"/>
    </row>
    <row r="92" spans="1:1" ht="13.8">
      <c r="A92" s="412"/>
    </row>
    <row r="93" spans="1:1" ht="13.8">
      <c r="A93" s="412"/>
    </row>
    <row r="94" spans="1:1" ht="13.8">
      <c r="A94" s="412"/>
    </row>
    <row r="95" spans="1:1" ht="13.8">
      <c r="A95" s="412"/>
    </row>
    <row r="96" spans="1:1" ht="13.8">
      <c r="A96" s="412"/>
    </row>
    <row r="97" spans="1:1" ht="13.8">
      <c r="A97" s="412"/>
    </row>
    <row r="98" spans="1:1" ht="13.8">
      <c r="A98" s="412"/>
    </row>
    <row r="99" spans="1:1" ht="13.8">
      <c r="A99" s="412"/>
    </row>
    <row r="100" spans="1:1" ht="13.8">
      <c r="A100" s="412"/>
    </row>
    <row r="101" spans="1:1" ht="13.8">
      <c r="A101" s="412"/>
    </row>
    <row r="102" spans="1:1" ht="13.8">
      <c r="A102" s="412"/>
    </row>
    <row r="103" spans="1:1" ht="13.8">
      <c r="A103" s="412"/>
    </row>
    <row r="104" spans="1:1" ht="13.8">
      <c r="A104" s="412"/>
    </row>
    <row r="105" spans="1:1" ht="13.8">
      <c r="A105" s="412"/>
    </row>
    <row r="106" spans="1:1" ht="13.8">
      <c r="A106" s="412"/>
    </row>
    <row r="107" spans="1:1" ht="13.8">
      <c r="A107" s="412"/>
    </row>
  </sheetData>
  <sheetProtection algorithmName="SHA-512" hashValue="7Rwu3/e+/xpKcHLjp4wvR9JGE+JuhIWDlwuvSmLw+mao/6WmlZ9qE8HRYO5zKK4Tbw9k/zPYs92ss9S0Jr3vRA==" saltValue="eoahCglieD+4/ejvhoc4dQ==" spinCount="100000" sheet="1" objects="1" scenarios="1"/>
  <pageMargins left="0.70866141732283472" right="0.70866141732283472" top="0.94488188976377963" bottom="0.78740157480314965" header="0.31496062992125984" footer="0.31496062992125984"/>
  <pageSetup paperSize="9" fitToHeight="100" orientation="landscape" r:id="rId1"/>
  <headerFooter>
    <oddHeader>&amp;LMěsto Dobříš
Oprava komunikace ul. Mládeže (DZS+DPS)&amp;CDOPAS s.r.o.&amp;R&amp;P z &amp;N</oddHeader>
    <oddFooter>&amp;LSO 100 - Komunikace a zpevněné plochy
VON - Vedlejší a ostatní náklady&amp;CPoložkový výkaz výměr&amp;Rčást - Všeobecné podmínky k ceně díla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770"/>
  <sheetViews>
    <sheetView showGridLines="0" topLeftCell="A83" workbookViewId="0">
      <selection activeCell="I92" sqref="I92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1.42578125" style="1" customWidth="1"/>
    <col min="9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AT2" s="19" t="s">
        <v>87</v>
      </c>
      <c r="AZ2" s="104" t="s">
        <v>92</v>
      </c>
      <c r="BA2" s="104" t="s">
        <v>93</v>
      </c>
      <c r="BB2" s="104" t="s">
        <v>94</v>
      </c>
      <c r="BC2" s="104" t="s">
        <v>95</v>
      </c>
      <c r="BD2" s="104" t="s">
        <v>96</v>
      </c>
    </row>
    <row r="3" spans="1:56" s="1" customFormat="1" ht="6.9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22"/>
      <c r="AT3" s="19" t="s">
        <v>88</v>
      </c>
      <c r="AZ3" s="104" t="s">
        <v>97</v>
      </c>
      <c r="BA3" s="104" t="s">
        <v>98</v>
      </c>
      <c r="BB3" s="104" t="s">
        <v>99</v>
      </c>
      <c r="BC3" s="104" t="s">
        <v>100</v>
      </c>
      <c r="BD3" s="104" t="s">
        <v>96</v>
      </c>
    </row>
    <row r="4" spans="1:56" s="1" customFormat="1" ht="24.9" customHeight="1">
      <c r="B4" s="22"/>
      <c r="D4" s="107" t="s">
        <v>101</v>
      </c>
      <c r="L4" s="22"/>
      <c r="M4" s="108" t="s">
        <v>10</v>
      </c>
      <c r="AT4" s="19" t="s">
        <v>4</v>
      </c>
      <c r="AZ4" s="104" t="s">
        <v>102</v>
      </c>
      <c r="BA4" s="104" t="s">
        <v>103</v>
      </c>
      <c r="BB4" s="104" t="s">
        <v>99</v>
      </c>
      <c r="BC4" s="104" t="s">
        <v>104</v>
      </c>
      <c r="BD4" s="104" t="s">
        <v>96</v>
      </c>
    </row>
    <row r="5" spans="1:56" s="1" customFormat="1" ht="6.9" customHeight="1">
      <c r="B5" s="22"/>
      <c r="L5" s="22"/>
      <c r="AZ5" s="104" t="s">
        <v>105</v>
      </c>
      <c r="BA5" s="104" t="s">
        <v>106</v>
      </c>
      <c r="BB5" s="104" t="s">
        <v>94</v>
      </c>
      <c r="BC5" s="104" t="s">
        <v>107</v>
      </c>
      <c r="BD5" s="104" t="s">
        <v>96</v>
      </c>
    </row>
    <row r="6" spans="1:56" s="1" customFormat="1" ht="12" customHeight="1">
      <c r="B6" s="22"/>
      <c r="D6" s="109" t="s">
        <v>16</v>
      </c>
      <c r="L6" s="22"/>
      <c r="AZ6" s="104" t="s">
        <v>108</v>
      </c>
      <c r="BA6" s="104" t="s">
        <v>109</v>
      </c>
      <c r="BB6" s="104" t="s">
        <v>94</v>
      </c>
      <c r="BC6" s="104" t="s">
        <v>110</v>
      </c>
      <c r="BD6" s="104" t="s">
        <v>96</v>
      </c>
    </row>
    <row r="7" spans="1:56" s="1" customFormat="1" ht="16.5" customHeight="1">
      <c r="B7" s="22"/>
      <c r="E7" s="390" t="str">
        <f>'Rekapitulace stavby'!K6</f>
        <v>Město Dobříš - Oprava komunikace ul. Mládeže (PD DZS+DPS)</v>
      </c>
      <c r="F7" s="391"/>
      <c r="G7" s="391"/>
      <c r="H7" s="391"/>
      <c r="L7" s="22"/>
      <c r="AZ7" s="104" t="s">
        <v>111</v>
      </c>
      <c r="BA7" s="104" t="s">
        <v>112</v>
      </c>
      <c r="BB7" s="104" t="s">
        <v>94</v>
      </c>
      <c r="BC7" s="104" t="s">
        <v>113</v>
      </c>
      <c r="BD7" s="104" t="s">
        <v>96</v>
      </c>
    </row>
    <row r="8" spans="1:56" s="2" customFormat="1" ht="12" customHeight="1">
      <c r="A8" s="37"/>
      <c r="B8" s="42"/>
      <c r="C8" s="37"/>
      <c r="D8" s="109" t="s">
        <v>114</v>
      </c>
      <c r="E8" s="37"/>
      <c r="F8" s="37"/>
      <c r="G8" s="37"/>
      <c r="H8" s="37"/>
      <c r="I8" s="37"/>
      <c r="J8" s="37"/>
      <c r="K8" s="37"/>
      <c r="L8" s="110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Z8" s="104" t="s">
        <v>115</v>
      </c>
      <c r="BA8" s="104" t="s">
        <v>116</v>
      </c>
      <c r="BB8" s="104" t="s">
        <v>94</v>
      </c>
      <c r="BC8" s="104" t="s">
        <v>117</v>
      </c>
      <c r="BD8" s="104" t="s">
        <v>96</v>
      </c>
    </row>
    <row r="9" spans="1:56" s="2" customFormat="1" ht="16.5" customHeight="1">
      <c r="A9" s="37"/>
      <c r="B9" s="42"/>
      <c r="C9" s="37"/>
      <c r="D9" s="37"/>
      <c r="E9" s="392" t="s">
        <v>118</v>
      </c>
      <c r="F9" s="393"/>
      <c r="G9" s="393"/>
      <c r="H9" s="393"/>
      <c r="I9" s="37"/>
      <c r="J9" s="37"/>
      <c r="K9" s="37"/>
      <c r="L9" s="110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Z9" s="104" t="s">
        <v>119</v>
      </c>
      <c r="BA9" s="104" t="s">
        <v>120</v>
      </c>
      <c r="BB9" s="104" t="s">
        <v>94</v>
      </c>
      <c r="BC9" s="104" t="s">
        <v>121</v>
      </c>
      <c r="BD9" s="104" t="s">
        <v>96</v>
      </c>
    </row>
    <row r="10" spans="1:56" s="2" customFormat="1" ht="10.199999999999999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10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Z10" s="104" t="s">
        <v>122</v>
      </c>
      <c r="BA10" s="104" t="s">
        <v>123</v>
      </c>
      <c r="BB10" s="104" t="s">
        <v>94</v>
      </c>
      <c r="BC10" s="104" t="s">
        <v>124</v>
      </c>
      <c r="BD10" s="104" t="s">
        <v>96</v>
      </c>
    </row>
    <row r="11" spans="1:56" s="2" customFormat="1" ht="12" customHeight="1">
      <c r="A11" s="37"/>
      <c r="B11" s="42"/>
      <c r="C11" s="37"/>
      <c r="D11" s="109" t="s">
        <v>18</v>
      </c>
      <c r="E11" s="37"/>
      <c r="F11" s="111" t="s">
        <v>32</v>
      </c>
      <c r="G11" s="37"/>
      <c r="H11" s="37"/>
      <c r="I11" s="109" t="s">
        <v>20</v>
      </c>
      <c r="J11" s="111" t="s">
        <v>32</v>
      </c>
      <c r="K11" s="37"/>
      <c r="L11" s="110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Z11" s="104" t="s">
        <v>125</v>
      </c>
      <c r="BA11" s="104" t="s">
        <v>126</v>
      </c>
      <c r="BB11" s="104" t="s">
        <v>94</v>
      </c>
      <c r="BC11" s="104" t="s">
        <v>127</v>
      </c>
      <c r="BD11" s="104" t="s">
        <v>96</v>
      </c>
    </row>
    <row r="12" spans="1:56" s="2" customFormat="1" ht="12" customHeight="1">
      <c r="A12" s="37"/>
      <c r="B12" s="42"/>
      <c r="C12" s="37"/>
      <c r="D12" s="109" t="s">
        <v>22</v>
      </c>
      <c r="E12" s="37"/>
      <c r="F12" s="111" t="s">
        <v>23</v>
      </c>
      <c r="G12" s="37"/>
      <c r="H12" s="37"/>
      <c r="I12" s="109" t="s">
        <v>24</v>
      </c>
      <c r="J12" s="112" t="str">
        <f>'Rekapitulace stavby'!AN8</f>
        <v>19. 8. 2020</v>
      </c>
      <c r="K12" s="37"/>
      <c r="L12" s="110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Z12" s="104" t="s">
        <v>128</v>
      </c>
      <c r="BA12" s="104" t="s">
        <v>129</v>
      </c>
      <c r="BB12" s="104" t="s">
        <v>94</v>
      </c>
      <c r="BC12" s="104" t="s">
        <v>130</v>
      </c>
      <c r="BD12" s="104" t="s">
        <v>96</v>
      </c>
    </row>
    <row r="13" spans="1:56" s="2" customFormat="1" ht="10.8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10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Z13" s="104" t="s">
        <v>131</v>
      </c>
      <c r="BA13" s="104" t="s">
        <v>132</v>
      </c>
      <c r="BB13" s="104" t="s">
        <v>94</v>
      </c>
      <c r="BC13" s="104" t="s">
        <v>133</v>
      </c>
      <c r="BD13" s="104" t="s">
        <v>96</v>
      </c>
    </row>
    <row r="14" spans="1:56" s="2" customFormat="1" ht="12" customHeight="1">
      <c r="A14" s="37"/>
      <c r="B14" s="42"/>
      <c r="C14" s="37"/>
      <c r="D14" s="109" t="s">
        <v>30</v>
      </c>
      <c r="E14" s="37"/>
      <c r="F14" s="37"/>
      <c r="G14" s="37"/>
      <c r="H14" s="37"/>
      <c r="I14" s="109" t="s">
        <v>31</v>
      </c>
      <c r="J14" s="111" t="s">
        <v>32</v>
      </c>
      <c r="K14" s="37"/>
      <c r="L14" s="110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56" s="2" customFormat="1" ht="18" customHeight="1">
      <c r="A15" s="37"/>
      <c r="B15" s="42"/>
      <c r="C15" s="37"/>
      <c r="D15" s="37"/>
      <c r="E15" s="111" t="s">
        <v>33</v>
      </c>
      <c r="F15" s="37"/>
      <c r="G15" s="37"/>
      <c r="H15" s="37"/>
      <c r="I15" s="109" t="s">
        <v>34</v>
      </c>
      <c r="J15" s="111" t="s">
        <v>32</v>
      </c>
      <c r="K15" s="37"/>
      <c r="L15" s="110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56" s="2" customFormat="1" ht="6.9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10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9" t="s">
        <v>35</v>
      </c>
      <c r="E17" s="37"/>
      <c r="F17" s="37"/>
      <c r="G17" s="37"/>
      <c r="H17" s="37"/>
      <c r="I17" s="109" t="s">
        <v>31</v>
      </c>
      <c r="J17" s="32" t="str">
        <f>'Rekapitulace stavby'!AN13</f>
        <v>Vyplň údaj</v>
      </c>
      <c r="K17" s="37"/>
      <c r="L17" s="110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94" t="str">
        <f>'Rekapitulace stavby'!E14</f>
        <v>Vyplň údaj</v>
      </c>
      <c r="F18" s="395"/>
      <c r="G18" s="395"/>
      <c r="H18" s="395"/>
      <c r="I18" s="109" t="s">
        <v>34</v>
      </c>
      <c r="J18" s="32" t="str">
        <f>'Rekapitulace stavby'!AN14</f>
        <v>Vyplň údaj</v>
      </c>
      <c r="K18" s="37"/>
      <c r="L18" s="110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10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9" t="s">
        <v>37</v>
      </c>
      <c r="E20" s="37"/>
      <c r="F20" s="37"/>
      <c r="G20" s="37"/>
      <c r="H20" s="37"/>
      <c r="I20" s="109" t="s">
        <v>31</v>
      </c>
      <c r="J20" s="111" t="s">
        <v>32</v>
      </c>
      <c r="K20" s="37"/>
      <c r="L20" s="110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1" t="s">
        <v>38</v>
      </c>
      <c r="F21" s="37"/>
      <c r="G21" s="37"/>
      <c r="H21" s="37"/>
      <c r="I21" s="109" t="s">
        <v>34</v>
      </c>
      <c r="J21" s="111" t="s">
        <v>32</v>
      </c>
      <c r="K21" s="37"/>
      <c r="L21" s="110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10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9" t="s">
        <v>40</v>
      </c>
      <c r="E23" s="37"/>
      <c r="F23" s="37"/>
      <c r="G23" s="37"/>
      <c r="H23" s="37"/>
      <c r="I23" s="109" t="s">
        <v>31</v>
      </c>
      <c r="J23" s="111" t="s">
        <v>32</v>
      </c>
      <c r="K23" s="37"/>
      <c r="L23" s="110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1" t="s">
        <v>41</v>
      </c>
      <c r="F24" s="37"/>
      <c r="G24" s="37"/>
      <c r="H24" s="37"/>
      <c r="I24" s="109" t="s">
        <v>34</v>
      </c>
      <c r="J24" s="111" t="s">
        <v>32</v>
      </c>
      <c r="K24" s="37"/>
      <c r="L24" s="110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10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9" t="s">
        <v>42</v>
      </c>
      <c r="E26" s="37"/>
      <c r="F26" s="37"/>
      <c r="G26" s="37"/>
      <c r="H26" s="37"/>
      <c r="I26" s="37"/>
      <c r="J26" s="37"/>
      <c r="K26" s="37"/>
      <c r="L26" s="110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47.25" customHeight="1">
      <c r="A27" s="113"/>
      <c r="B27" s="114"/>
      <c r="C27" s="113"/>
      <c r="D27" s="113"/>
      <c r="E27" s="413" t="s">
        <v>43</v>
      </c>
      <c r="F27" s="413"/>
      <c r="G27" s="413"/>
      <c r="H27" s="413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10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" customHeight="1">
      <c r="A29" s="37"/>
      <c r="B29" s="42"/>
      <c r="C29" s="37"/>
      <c r="D29" s="116"/>
      <c r="E29" s="116"/>
      <c r="F29" s="116"/>
      <c r="G29" s="116"/>
      <c r="H29" s="116"/>
      <c r="I29" s="116"/>
      <c r="J29" s="116"/>
      <c r="K29" s="116"/>
      <c r="L29" s="110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7" t="s">
        <v>44</v>
      </c>
      <c r="E30" s="37"/>
      <c r="F30" s="37"/>
      <c r="G30" s="37"/>
      <c r="H30" s="37"/>
      <c r="I30" s="37"/>
      <c r="J30" s="118">
        <f>ROUND(J88, 2)</f>
        <v>0</v>
      </c>
      <c r="K30" s="37"/>
      <c r="L30" s="110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" customHeight="1">
      <c r="A31" s="37"/>
      <c r="B31" s="42"/>
      <c r="C31" s="37"/>
      <c r="D31" s="116"/>
      <c r="E31" s="116"/>
      <c r="F31" s="116"/>
      <c r="G31" s="116"/>
      <c r="H31" s="116"/>
      <c r="I31" s="116"/>
      <c r="J31" s="116"/>
      <c r="K31" s="116"/>
      <c r="L31" s="110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" customHeight="1">
      <c r="A32" s="37"/>
      <c r="B32" s="42"/>
      <c r="C32" s="37"/>
      <c r="D32" s="37"/>
      <c r="E32" s="37"/>
      <c r="F32" s="119" t="s">
        <v>46</v>
      </c>
      <c r="G32" s="37"/>
      <c r="H32" s="37"/>
      <c r="I32" s="119" t="s">
        <v>45</v>
      </c>
      <c r="J32" s="119" t="s">
        <v>47</v>
      </c>
      <c r="K32" s="37"/>
      <c r="L32" s="110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" customHeight="1">
      <c r="A33" s="37"/>
      <c r="B33" s="42"/>
      <c r="C33" s="37"/>
      <c r="D33" s="120" t="s">
        <v>48</v>
      </c>
      <c r="E33" s="109" t="s">
        <v>49</v>
      </c>
      <c r="F33" s="121">
        <f>ROUND((SUM(BE88:BE769)),  2)</f>
        <v>0</v>
      </c>
      <c r="G33" s="37"/>
      <c r="H33" s="37"/>
      <c r="I33" s="122">
        <v>0.21</v>
      </c>
      <c r="J33" s="121">
        <f>ROUND(((SUM(BE88:BE769))*I33),  2)</f>
        <v>0</v>
      </c>
      <c r="K33" s="37"/>
      <c r="L33" s="110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" customHeight="1">
      <c r="A34" s="37"/>
      <c r="B34" s="42"/>
      <c r="C34" s="37"/>
      <c r="D34" s="37"/>
      <c r="E34" s="109" t="s">
        <v>50</v>
      </c>
      <c r="F34" s="121">
        <f>ROUND((SUM(BF88:BF769)),  2)</f>
        <v>0</v>
      </c>
      <c r="G34" s="37"/>
      <c r="H34" s="37"/>
      <c r="I34" s="122">
        <v>0.15</v>
      </c>
      <c r="J34" s="121">
        <f>ROUND(((SUM(BF88:BF769))*I34),  2)</f>
        <v>0</v>
      </c>
      <c r="K34" s="37"/>
      <c r="L34" s="110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" hidden="1" customHeight="1">
      <c r="A35" s="37"/>
      <c r="B35" s="42"/>
      <c r="C35" s="37"/>
      <c r="D35" s="37"/>
      <c r="E35" s="109" t="s">
        <v>51</v>
      </c>
      <c r="F35" s="121">
        <f>ROUND((SUM(BG88:BG769)),  2)</f>
        <v>0</v>
      </c>
      <c r="G35" s="37"/>
      <c r="H35" s="37"/>
      <c r="I35" s="122">
        <v>0.21</v>
      </c>
      <c r="J35" s="121">
        <f>0</f>
        <v>0</v>
      </c>
      <c r="K35" s="37"/>
      <c r="L35" s="110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" hidden="1" customHeight="1">
      <c r="A36" s="37"/>
      <c r="B36" s="42"/>
      <c r="C36" s="37"/>
      <c r="D36" s="37"/>
      <c r="E36" s="109" t="s">
        <v>52</v>
      </c>
      <c r="F36" s="121">
        <f>ROUND((SUM(BH88:BH769)),  2)</f>
        <v>0</v>
      </c>
      <c r="G36" s="37"/>
      <c r="H36" s="37"/>
      <c r="I36" s="122">
        <v>0.15</v>
      </c>
      <c r="J36" s="121">
        <f>0</f>
        <v>0</v>
      </c>
      <c r="K36" s="37"/>
      <c r="L36" s="110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" hidden="1" customHeight="1">
      <c r="A37" s="37"/>
      <c r="B37" s="42"/>
      <c r="C37" s="37"/>
      <c r="D37" s="37"/>
      <c r="E37" s="109" t="s">
        <v>53</v>
      </c>
      <c r="F37" s="121">
        <f>ROUND((SUM(BI88:BI769)),  2)</f>
        <v>0</v>
      </c>
      <c r="G37" s="37"/>
      <c r="H37" s="37"/>
      <c r="I37" s="122">
        <v>0</v>
      </c>
      <c r="J37" s="121">
        <f>0</f>
        <v>0</v>
      </c>
      <c r="K37" s="37"/>
      <c r="L37" s="110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10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3"/>
      <c r="D39" s="124" t="s">
        <v>54</v>
      </c>
      <c r="E39" s="125"/>
      <c r="F39" s="125"/>
      <c r="G39" s="126" t="s">
        <v>55</v>
      </c>
      <c r="H39" s="127" t="s">
        <v>56</v>
      </c>
      <c r="I39" s="125"/>
      <c r="J39" s="128">
        <f>SUM(J30:J37)</f>
        <v>0</v>
      </c>
      <c r="K39" s="129"/>
      <c r="L39" s="110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" customHeight="1">
      <c r="A40" s="37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0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" customHeight="1">
      <c r="A44" s="37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0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" customHeight="1">
      <c r="A45" s="37"/>
      <c r="B45" s="38"/>
      <c r="C45" s="25" t="s">
        <v>134</v>
      </c>
      <c r="D45" s="39"/>
      <c r="E45" s="39"/>
      <c r="F45" s="39"/>
      <c r="G45" s="39"/>
      <c r="H45" s="39"/>
      <c r="I45" s="39"/>
      <c r="J45" s="39"/>
      <c r="K45" s="39"/>
      <c r="L45" s="110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10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10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97" t="str">
        <f>E7</f>
        <v>Město Dobříš - Oprava komunikace ul. Mládeže (PD DZS+DPS)</v>
      </c>
      <c r="F48" s="398"/>
      <c r="G48" s="398"/>
      <c r="H48" s="398"/>
      <c r="I48" s="39"/>
      <c r="J48" s="39"/>
      <c r="K48" s="39"/>
      <c r="L48" s="110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1" t="s">
        <v>114</v>
      </c>
      <c r="D49" s="39"/>
      <c r="E49" s="39"/>
      <c r="F49" s="39"/>
      <c r="G49" s="39"/>
      <c r="H49" s="39"/>
      <c r="I49" s="39"/>
      <c r="J49" s="39"/>
      <c r="K49" s="39"/>
      <c r="L49" s="110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69" t="str">
        <f>E9</f>
        <v>SO 100 - Komunikace a zpevněné plochy</v>
      </c>
      <c r="F50" s="399"/>
      <c r="G50" s="399"/>
      <c r="H50" s="399"/>
      <c r="I50" s="39"/>
      <c r="J50" s="39"/>
      <c r="K50" s="39"/>
      <c r="L50" s="110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10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1" t="s">
        <v>22</v>
      </c>
      <c r="D52" s="39"/>
      <c r="E52" s="39"/>
      <c r="F52" s="29" t="str">
        <f>F12</f>
        <v>Dobříš</v>
      </c>
      <c r="G52" s="39"/>
      <c r="H52" s="39"/>
      <c r="I52" s="31" t="s">
        <v>24</v>
      </c>
      <c r="J52" s="62" t="str">
        <f>IF(J12="","",J12)</f>
        <v>19. 8. 2020</v>
      </c>
      <c r="K52" s="39"/>
      <c r="L52" s="110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10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40.049999999999997" customHeight="1">
      <c r="A54" s="37"/>
      <c r="B54" s="38"/>
      <c r="C54" s="31" t="s">
        <v>30</v>
      </c>
      <c r="D54" s="39"/>
      <c r="E54" s="39"/>
      <c r="F54" s="29" t="str">
        <f>E15</f>
        <v>Město Dobříš, Mírové náměstí 119, 263 01 Dobříš</v>
      </c>
      <c r="G54" s="39"/>
      <c r="H54" s="39"/>
      <c r="I54" s="31" t="s">
        <v>37</v>
      </c>
      <c r="J54" s="35" t="str">
        <f>E21</f>
        <v>DOPAS s.r.o., Kubelíkova 1224/42, 130 00 Praha 3</v>
      </c>
      <c r="K54" s="39"/>
      <c r="L54" s="110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15" customHeight="1">
      <c r="A55" s="37"/>
      <c r="B55" s="38"/>
      <c r="C55" s="31" t="s">
        <v>35</v>
      </c>
      <c r="D55" s="39"/>
      <c r="E55" s="39"/>
      <c r="F55" s="29" t="str">
        <f>IF(E18="","",E18)</f>
        <v>Vyplň údaj</v>
      </c>
      <c r="G55" s="39"/>
      <c r="H55" s="39"/>
      <c r="I55" s="31" t="s">
        <v>40</v>
      </c>
      <c r="J55" s="35" t="str">
        <f>E24</f>
        <v>L. Štuller</v>
      </c>
      <c r="K55" s="39"/>
      <c r="L55" s="110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10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4" t="s">
        <v>135</v>
      </c>
      <c r="D57" s="135"/>
      <c r="E57" s="135"/>
      <c r="F57" s="135"/>
      <c r="G57" s="135"/>
      <c r="H57" s="135"/>
      <c r="I57" s="135"/>
      <c r="J57" s="136" t="s">
        <v>136</v>
      </c>
      <c r="K57" s="135"/>
      <c r="L57" s="110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10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8" customHeight="1">
      <c r="A59" s="37"/>
      <c r="B59" s="38"/>
      <c r="C59" s="137" t="s">
        <v>76</v>
      </c>
      <c r="D59" s="39"/>
      <c r="E59" s="39"/>
      <c r="F59" s="39"/>
      <c r="G59" s="39"/>
      <c r="H59" s="39"/>
      <c r="I59" s="39"/>
      <c r="J59" s="80">
        <f>J88</f>
        <v>0</v>
      </c>
      <c r="K59" s="39"/>
      <c r="L59" s="110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9" t="s">
        <v>137</v>
      </c>
    </row>
    <row r="60" spans="1:47" s="9" customFormat="1" ht="24.9" customHeight="1">
      <c r="B60" s="138"/>
      <c r="C60" s="139"/>
      <c r="D60" s="140" t="s">
        <v>138</v>
      </c>
      <c r="E60" s="141"/>
      <c r="F60" s="141"/>
      <c r="G60" s="141"/>
      <c r="H60" s="141"/>
      <c r="I60" s="141"/>
      <c r="J60" s="142">
        <f>J89</f>
        <v>0</v>
      </c>
      <c r="K60" s="139"/>
      <c r="L60" s="143"/>
    </row>
    <row r="61" spans="1:47" s="10" customFormat="1" ht="19.95" customHeight="1">
      <c r="B61" s="144"/>
      <c r="C61" s="145"/>
      <c r="D61" s="146" t="s">
        <v>139</v>
      </c>
      <c r="E61" s="147"/>
      <c r="F61" s="147"/>
      <c r="G61" s="147"/>
      <c r="H61" s="147"/>
      <c r="I61" s="147"/>
      <c r="J61" s="148">
        <f>J90</f>
        <v>0</v>
      </c>
      <c r="K61" s="145"/>
      <c r="L61" s="149"/>
    </row>
    <row r="62" spans="1:47" s="10" customFormat="1" ht="19.95" customHeight="1">
      <c r="B62" s="144"/>
      <c r="C62" s="145"/>
      <c r="D62" s="146" t="s">
        <v>140</v>
      </c>
      <c r="E62" s="147"/>
      <c r="F62" s="147"/>
      <c r="G62" s="147"/>
      <c r="H62" s="147"/>
      <c r="I62" s="147"/>
      <c r="J62" s="148">
        <f>J332</f>
        <v>0</v>
      </c>
      <c r="K62" s="145"/>
      <c r="L62" s="149"/>
    </row>
    <row r="63" spans="1:47" s="10" customFormat="1" ht="19.95" customHeight="1">
      <c r="B63" s="144"/>
      <c r="C63" s="145"/>
      <c r="D63" s="146" t="s">
        <v>141</v>
      </c>
      <c r="E63" s="147"/>
      <c r="F63" s="147"/>
      <c r="G63" s="147"/>
      <c r="H63" s="147"/>
      <c r="I63" s="147"/>
      <c r="J63" s="148">
        <f>J345</f>
        <v>0</v>
      </c>
      <c r="K63" s="145"/>
      <c r="L63" s="149"/>
    </row>
    <row r="64" spans="1:47" s="10" customFormat="1" ht="19.95" customHeight="1">
      <c r="B64" s="144"/>
      <c r="C64" s="145"/>
      <c r="D64" s="146" t="s">
        <v>142</v>
      </c>
      <c r="E64" s="147"/>
      <c r="F64" s="147"/>
      <c r="G64" s="147"/>
      <c r="H64" s="147"/>
      <c r="I64" s="147"/>
      <c r="J64" s="148">
        <f>J361</f>
        <v>0</v>
      </c>
      <c r="K64" s="145"/>
      <c r="L64" s="149"/>
    </row>
    <row r="65" spans="1:31" s="10" customFormat="1" ht="19.95" customHeight="1">
      <c r="B65" s="144"/>
      <c r="C65" s="145"/>
      <c r="D65" s="146" t="s">
        <v>143</v>
      </c>
      <c r="E65" s="147"/>
      <c r="F65" s="147"/>
      <c r="G65" s="147"/>
      <c r="H65" s="147"/>
      <c r="I65" s="147"/>
      <c r="J65" s="148">
        <f>J477</f>
        <v>0</v>
      </c>
      <c r="K65" s="145"/>
      <c r="L65" s="149"/>
    </row>
    <row r="66" spans="1:31" s="10" customFormat="1" ht="19.95" customHeight="1">
      <c r="B66" s="144"/>
      <c r="C66" s="145"/>
      <c r="D66" s="146" t="s">
        <v>144</v>
      </c>
      <c r="E66" s="147"/>
      <c r="F66" s="147"/>
      <c r="G66" s="147"/>
      <c r="H66" s="147"/>
      <c r="I66" s="147"/>
      <c r="J66" s="148">
        <f>J559</f>
        <v>0</v>
      </c>
      <c r="K66" s="145"/>
      <c r="L66" s="149"/>
    </row>
    <row r="67" spans="1:31" s="10" customFormat="1" ht="19.95" customHeight="1">
      <c r="B67" s="144"/>
      <c r="C67" s="145"/>
      <c r="D67" s="146" t="s">
        <v>145</v>
      </c>
      <c r="E67" s="147"/>
      <c r="F67" s="147"/>
      <c r="G67" s="147"/>
      <c r="H67" s="147"/>
      <c r="I67" s="147"/>
      <c r="J67" s="148">
        <f>J697</f>
        <v>0</v>
      </c>
      <c r="K67" s="145"/>
      <c r="L67" s="149"/>
    </row>
    <row r="68" spans="1:31" s="10" customFormat="1" ht="19.95" customHeight="1">
      <c r="B68" s="144"/>
      <c r="C68" s="145"/>
      <c r="D68" s="146" t="s">
        <v>146</v>
      </c>
      <c r="E68" s="147"/>
      <c r="F68" s="147"/>
      <c r="G68" s="147"/>
      <c r="H68" s="147"/>
      <c r="I68" s="147"/>
      <c r="J68" s="148">
        <f>J767</f>
        <v>0</v>
      </c>
      <c r="K68" s="145"/>
      <c r="L68" s="149"/>
    </row>
    <row r="69" spans="1:31" s="2" customFormat="1" ht="21.75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10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pans="1:31" s="2" customFormat="1" ht="6.9" customHeight="1">
      <c r="A70" s="37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10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4" spans="1:31" s="2" customFormat="1" ht="6.9" customHeight="1">
      <c r="A74" s="37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110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24.9" customHeight="1">
      <c r="A75" s="37"/>
      <c r="B75" s="38"/>
      <c r="C75" s="25" t="s">
        <v>147</v>
      </c>
      <c r="D75" s="39"/>
      <c r="E75" s="39"/>
      <c r="F75" s="39"/>
      <c r="G75" s="39"/>
      <c r="H75" s="39"/>
      <c r="I75" s="39"/>
      <c r="J75" s="39"/>
      <c r="K75" s="39"/>
      <c r="L75" s="110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6.9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10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10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6.5" customHeight="1">
      <c r="A78" s="37"/>
      <c r="B78" s="38"/>
      <c r="C78" s="39"/>
      <c r="D78" s="39"/>
      <c r="E78" s="397" t="str">
        <f>E7</f>
        <v>Město Dobříš - Oprava komunikace ul. Mládeže (PD DZS+DPS)</v>
      </c>
      <c r="F78" s="398"/>
      <c r="G78" s="398"/>
      <c r="H78" s="398"/>
      <c r="I78" s="39"/>
      <c r="J78" s="39"/>
      <c r="K78" s="39"/>
      <c r="L78" s="110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2" customHeight="1">
      <c r="A79" s="37"/>
      <c r="B79" s="38"/>
      <c r="C79" s="31" t="s">
        <v>114</v>
      </c>
      <c r="D79" s="39"/>
      <c r="E79" s="39"/>
      <c r="F79" s="39"/>
      <c r="G79" s="39"/>
      <c r="H79" s="39"/>
      <c r="I79" s="39"/>
      <c r="J79" s="39"/>
      <c r="K79" s="39"/>
      <c r="L79" s="110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6.5" customHeight="1">
      <c r="A80" s="37"/>
      <c r="B80" s="38"/>
      <c r="C80" s="39"/>
      <c r="D80" s="39"/>
      <c r="E80" s="369" t="str">
        <f>E9</f>
        <v>SO 100 - Komunikace a zpevněné plochy</v>
      </c>
      <c r="F80" s="399"/>
      <c r="G80" s="399"/>
      <c r="H80" s="399"/>
      <c r="I80" s="39"/>
      <c r="J80" s="39"/>
      <c r="K80" s="39"/>
      <c r="L80" s="110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6.9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10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2" customHeight="1">
      <c r="A82" s="37"/>
      <c r="B82" s="38"/>
      <c r="C82" s="31" t="s">
        <v>22</v>
      </c>
      <c r="D82" s="39"/>
      <c r="E82" s="39"/>
      <c r="F82" s="29" t="str">
        <f>F12</f>
        <v>Dobříš</v>
      </c>
      <c r="G82" s="39"/>
      <c r="H82" s="39"/>
      <c r="I82" s="31" t="s">
        <v>24</v>
      </c>
      <c r="J82" s="62" t="str">
        <f>IF(J12="","",J12)</f>
        <v>19. 8. 2020</v>
      </c>
      <c r="K82" s="39"/>
      <c r="L82" s="110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6.9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10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2" customFormat="1" ht="40.049999999999997" customHeight="1">
      <c r="A84" s="37"/>
      <c r="B84" s="38"/>
      <c r="C84" s="31" t="s">
        <v>30</v>
      </c>
      <c r="D84" s="39"/>
      <c r="E84" s="39"/>
      <c r="F84" s="29" t="str">
        <f>E15</f>
        <v>Město Dobříš, Mírové náměstí 119, 263 01 Dobříš</v>
      </c>
      <c r="G84" s="39"/>
      <c r="H84" s="39"/>
      <c r="I84" s="31" t="s">
        <v>37</v>
      </c>
      <c r="J84" s="35" t="str">
        <f>E21</f>
        <v>DOPAS s.r.o., Kubelíkova 1224/42, 130 00 Praha 3</v>
      </c>
      <c r="K84" s="39"/>
      <c r="L84" s="110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5" s="2" customFormat="1" ht="15.15" customHeight="1">
      <c r="A85" s="37"/>
      <c r="B85" s="38"/>
      <c r="C85" s="31" t="s">
        <v>35</v>
      </c>
      <c r="D85" s="39"/>
      <c r="E85" s="39"/>
      <c r="F85" s="29" t="str">
        <f>IF(E18="","",E18)</f>
        <v>Vyplň údaj</v>
      </c>
      <c r="G85" s="39"/>
      <c r="H85" s="39"/>
      <c r="I85" s="31" t="s">
        <v>40</v>
      </c>
      <c r="J85" s="35" t="str">
        <f>E24</f>
        <v>L. Štuller</v>
      </c>
      <c r="K85" s="39"/>
      <c r="L85" s="110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65" s="2" customFormat="1" ht="10.35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10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65" s="11" customFormat="1" ht="29.25" customHeight="1">
      <c r="A87" s="150"/>
      <c r="B87" s="151"/>
      <c r="C87" s="152" t="s">
        <v>148</v>
      </c>
      <c r="D87" s="153" t="s">
        <v>63</v>
      </c>
      <c r="E87" s="153" t="s">
        <v>59</v>
      </c>
      <c r="F87" s="153" t="s">
        <v>60</v>
      </c>
      <c r="G87" s="153" t="s">
        <v>149</v>
      </c>
      <c r="H87" s="153" t="s">
        <v>150</v>
      </c>
      <c r="I87" s="153" t="s">
        <v>151</v>
      </c>
      <c r="J87" s="153" t="s">
        <v>136</v>
      </c>
      <c r="K87" s="154" t="s">
        <v>152</v>
      </c>
      <c r="L87" s="155"/>
      <c r="M87" s="71" t="s">
        <v>32</v>
      </c>
      <c r="N87" s="72" t="s">
        <v>48</v>
      </c>
      <c r="O87" s="72" t="s">
        <v>153</v>
      </c>
      <c r="P87" s="72" t="s">
        <v>154</v>
      </c>
      <c r="Q87" s="72" t="s">
        <v>155</v>
      </c>
      <c r="R87" s="72" t="s">
        <v>156</v>
      </c>
      <c r="S87" s="72" t="s">
        <v>157</v>
      </c>
      <c r="T87" s="73" t="s">
        <v>158</v>
      </c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</row>
    <row r="88" spans="1:65" s="2" customFormat="1" ht="22.8" customHeight="1">
      <c r="A88" s="37"/>
      <c r="B88" s="38"/>
      <c r="C88" s="78" t="s">
        <v>159</v>
      </c>
      <c r="D88" s="39"/>
      <c r="E88" s="39"/>
      <c r="F88" s="39"/>
      <c r="G88" s="39"/>
      <c r="H88" s="39"/>
      <c r="I88" s="39"/>
      <c r="J88" s="156">
        <f>BK88</f>
        <v>0</v>
      </c>
      <c r="K88" s="39"/>
      <c r="L88" s="42"/>
      <c r="M88" s="74"/>
      <c r="N88" s="157"/>
      <c r="O88" s="75"/>
      <c r="P88" s="158">
        <f>P89</f>
        <v>0</v>
      </c>
      <c r="Q88" s="75"/>
      <c r="R88" s="158">
        <f>R89</f>
        <v>113.21658880999998</v>
      </c>
      <c r="S88" s="75"/>
      <c r="T88" s="159">
        <f>T89</f>
        <v>783.87484400000005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9" t="s">
        <v>77</v>
      </c>
      <c r="AU88" s="19" t="s">
        <v>137</v>
      </c>
      <c r="BK88" s="160">
        <f>BK89</f>
        <v>0</v>
      </c>
    </row>
    <row r="89" spans="1:65" s="12" customFormat="1" ht="25.95" customHeight="1">
      <c r="B89" s="161"/>
      <c r="C89" s="162"/>
      <c r="D89" s="163" t="s">
        <v>77</v>
      </c>
      <c r="E89" s="164" t="s">
        <v>160</v>
      </c>
      <c r="F89" s="164" t="s">
        <v>161</v>
      </c>
      <c r="G89" s="162"/>
      <c r="H89" s="162"/>
      <c r="I89" s="165"/>
      <c r="J89" s="166">
        <f>BK89</f>
        <v>0</v>
      </c>
      <c r="K89" s="162"/>
      <c r="L89" s="167"/>
      <c r="M89" s="168"/>
      <c r="N89" s="169"/>
      <c r="O89" s="169"/>
      <c r="P89" s="170">
        <f>P90+P332+P345+P361+P477+P559+P697+P767</f>
        <v>0</v>
      </c>
      <c r="Q89" s="169"/>
      <c r="R89" s="170">
        <f>R90+R332+R345+R361+R477+R559+R697+R767</f>
        <v>113.21658880999998</v>
      </c>
      <c r="S89" s="169"/>
      <c r="T89" s="171">
        <f>T90+T332+T345+T361+T477+T559+T697+T767</f>
        <v>783.87484400000005</v>
      </c>
      <c r="AR89" s="172" t="s">
        <v>86</v>
      </c>
      <c r="AT89" s="173" t="s">
        <v>77</v>
      </c>
      <c r="AU89" s="173" t="s">
        <v>78</v>
      </c>
      <c r="AY89" s="172" t="s">
        <v>162</v>
      </c>
      <c r="BK89" s="174">
        <f>BK90+BK332+BK345+BK361+BK477+BK559+BK697+BK767</f>
        <v>0</v>
      </c>
    </row>
    <row r="90" spans="1:65" s="12" customFormat="1" ht="22.8" customHeight="1">
      <c r="B90" s="161"/>
      <c r="C90" s="162"/>
      <c r="D90" s="163" t="s">
        <v>77</v>
      </c>
      <c r="E90" s="175" t="s">
        <v>86</v>
      </c>
      <c r="F90" s="175" t="s">
        <v>163</v>
      </c>
      <c r="G90" s="162"/>
      <c r="H90" s="162"/>
      <c r="I90" s="165"/>
      <c r="J90" s="176">
        <f>BK90</f>
        <v>0</v>
      </c>
      <c r="K90" s="162"/>
      <c r="L90" s="167"/>
      <c r="M90" s="168"/>
      <c r="N90" s="169"/>
      <c r="O90" s="169"/>
      <c r="P90" s="170">
        <f>SUM(P91:P331)</f>
        <v>0</v>
      </c>
      <c r="Q90" s="169"/>
      <c r="R90" s="170">
        <f>SUM(R91:R331)</f>
        <v>2.0195064</v>
      </c>
      <c r="S90" s="169"/>
      <c r="T90" s="171">
        <f>SUM(T91:T331)</f>
        <v>752.68430999999998</v>
      </c>
      <c r="AR90" s="172" t="s">
        <v>86</v>
      </c>
      <c r="AT90" s="173" t="s">
        <v>77</v>
      </c>
      <c r="AU90" s="173" t="s">
        <v>86</v>
      </c>
      <c r="AY90" s="172" t="s">
        <v>162</v>
      </c>
      <c r="BK90" s="174">
        <f>SUM(BK91:BK331)</f>
        <v>0</v>
      </c>
    </row>
    <row r="91" spans="1:65" s="2" customFormat="1" ht="33.6" customHeight="1">
      <c r="A91" s="37"/>
      <c r="B91" s="38"/>
      <c r="C91" s="177" t="s">
        <v>86</v>
      </c>
      <c r="D91" s="177" t="s">
        <v>164</v>
      </c>
      <c r="E91" s="178" t="s">
        <v>165</v>
      </c>
      <c r="F91" s="179" t="s">
        <v>166</v>
      </c>
      <c r="G91" s="180" t="s">
        <v>94</v>
      </c>
      <c r="H91" s="181">
        <v>3.42</v>
      </c>
      <c r="I91" s="182"/>
      <c r="J91" s="183">
        <f>ROUND(I91*H91,2)</f>
        <v>0</v>
      </c>
      <c r="K91" s="179" t="s">
        <v>167</v>
      </c>
      <c r="L91" s="42"/>
      <c r="M91" s="184" t="s">
        <v>32</v>
      </c>
      <c r="N91" s="185" t="s">
        <v>49</v>
      </c>
      <c r="O91" s="67"/>
      <c r="P91" s="186">
        <f>O91*H91</f>
        <v>0</v>
      </c>
      <c r="Q91" s="186">
        <v>0</v>
      </c>
      <c r="R91" s="186">
        <f>Q91*H91</f>
        <v>0</v>
      </c>
      <c r="S91" s="186">
        <v>0.28100000000000003</v>
      </c>
      <c r="T91" s="187">
        <f>S91*H91</f>
        <v>0.9610200000000001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88" t="s">
        <v>168</v>
      </c>
      <c r="AT91" s="188" t="s">
        <v>164</v>
      </c>
      <c r="AU91" s="188" t="s">
        <v>88</v>
      </c>
      <c r="AY91" s="19" t="s">
        <v>162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9" t="s">
        <v>86</v>
      </c>
      <c r="BK91" s="189">
        <f>ROUND(I91*H91,2)</f>
        <v>0</v>
      </c>
      <c r="BL91" s="19" t="s">
        <v>168</v>
      </c>
      <c r="BM91" s="188" t="s">
        <v>169</v>
      </c>
    </row>
    <row r="92" spans="1:65" s="2" customFormat="1" ht="124.8">
      <c r="A92" s="37"/>
      <c r="B92" s="38"/>
      <c r="C92" s="39"/>
      <c r="D92" s="190" t="s">
        <v>170</v>
      </c>
      <c r="E92" s="39"/>
      <c r="F92" s="191" t="s">
        <v>171</v>
      </c>
      <c r="G92" s="39"/>
      <c r="H92" s="39"/>
      <c r="I92" s="192"/>
      <c r="J92" s="39"/>
      <c r="K92" s="39"/>
      <c r="L92" s="42"/>
      <c r="M92" s="193"/>
      <c r="N92" s="194"/>
      <c r="O92" s="67"/>
      <c r="P92" s="67"/>
      <c r="Q92" s="67"/>
      <c r="R92" s="67"/>
      <c r="S92" s="67"/>
      <c r="T92" s="68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9" t="s">
        <v>170</v>
      </c>
      <c r="AU92" s="19" t="s">
        <v>88</v>
      </c>
    </row>
    <row r="93" spans="1:65" s="13" customFormat="1" ht="10.199999999999999">
      <c r="B93" s="195"/>
      <c r="C93" s="196"/>
      <c r="D93" s="190" t="s">
        <v>172</v>
      </c>
      <c r="E93" s="197" t="s">
        <v>32</v>
      </c>
      <c r="F93" s="198" t="s">
        <v>173</v>
      </c>
      <c r="G93" s="196"/>
      <c r="H93" s="197" t="s">
        <v>32</v>
      </c>
      <c r="I93" s="199"/>
      <c r="J93" s="196"/>
      <c r="K93" s="196"/>
      <c r="L93" s="200"/>
      <c r="M93" s="201"/>
      <c r="N93" s="202"/>
      <c r="O93" s="202"/>
      <c r="P93" s="202"/>
      <c r="Q93" s="202"/>
      <c r="R93" s="202"/>
      <c r="S93" s="202"/>
      <c r="T93" s="203"/>
      <c r="AT93" s="204" t="s">
        <v>172</v>
      </c>
      <c r="AU93" s="204" t="s">
        <v>88</v>
      </c>
      <c r="AV93" s="13" t="s">
        <v>86</v>
      </c>
      <c r="AW93" s="13" t="s">
        <v>39</v>
      </c>
      <c r="AX93" s="13" t="s">
        <v>78</v>
      </c>
      <c r="AY93" s="204" t="s">
        <v>162</v>
      </c>
    </row>
    <row r="94" spans="1:65" s="14" customFormat="1" ht="10.199999999999999">
      <c r="B94" s="205"/>
      <c r="C94" s="206"/>
      <c r="D94" s="190" t="s">
        <v>172</v>
      </c>
      <c r="E94" s="207" t="s">
        <v>32</v>
      </c>
      <c r="F94" s="208" t="s">
        <v>174</v>
      </c>
      <c r="G94" s="206"/>
      <c r="H94" s="209">
        <v>3.42</v>
      </c>
      <c r="I94" s="210"/>
      <c r="J94" s="206"/>
      <c r="K94" s="206"/>
      <c r="L94" s="211"/>
      <c r="M94" s="212"/>
      <c r="N94" s="213"/>
      <c r="O94" s="213"/>
      <c r="P94" s="213"/>
      <c r="Q94" s="213"/>
      <c r="R94" s="213"/>
      <c r="S94" s="213"/>
      <c r="T94" s="214"/>
      <c r="AT94" s="215" t="s">
        <v>172</v>
      </c>
      <c r="AU94" s="215" t="s">
        <v>88</v>
      </c>
      <c r="AV94" s="14" t="s">
        <v>88</v>
      </c>
      <c r="AW94" s="14" t="s">
        <v>39</v>
      </c>
      <c r="AX94" s="14" t="s">
        <v>78</v>
      </c>
      <c r="AY94" s="215" t="s">
        <v>162</v>
      </c>
    </row>
    <row r="95" spans="1:65" s="15" customFormat="1" ht="10.199999999999999">
      <c r="B95" s="216"/>
      <c r="C95" s="217"/>
      <c r="D95" s="190" t="s">
        <v>172</v>
      </c>
      <c r="E95" s="218" t="s">
        <v>32</v>
      </c>
      <c r="F95" s="219" t="s">
        <v>175</v>
      </c>
      <c r="G95" s="217"/>
      <c r="H95" s="220">
        <v>3.42</v>
      </c>
      <c r="I95" s="221"/>
      <c r="J95" s="217"/>
      <c r="K95" s="217"/>
      <c r="L95" s="222"/>
      <c r="M95" s="223"/>
      <c r="N95" s="224"/>
      <c r="O95" s="224"/>
      <c r="P95" s="224"/>
      <c r="Q95" s="224"/>
      <c r="R95" s="224"/>
      <c r="S95" s="224"/>
      <c r="T95" s="225"/>
      <c r="AT95" s="226" t="s">
        <v>172</v>
      </c>
      <c r="AU95" s="226" t="s">
        <v>88</v>
      </c>
      <c r="AV95" s="15" t="s">
        <v>168</v>
      </c>
      <c r="AW95" s="15" t="s">
        <v>39</v>
      </c>
      <c r="AX95" s="15" t="s">
        <v>86</v>
      </c>
      <c r="AY95" s="226" t="s">
        <v>162</v>
      </c>
    </row>
    <row r="96" spans="1:65" s="2" customFormat="1" ht="24.15" customHeight="1">
      <c r="A96" s="37"/>
      <c r="B96" s="38"/>
      <c r="C96" s="177" t="s">
        <v>88</v>
      </c>
      <c r="D96" s="177" t="s">
        <v>164</v>
      </c>
      <c r="E96" s="178" t="s">
        <v>176</v>
      </c>
      <c r="F96" s="179" t="s">
        <v>177</v>
      </c>
      <c r="G96" s="180" t="s">
        <v>94</v>
      </c>
      <c r="H96" s="181">
        <v>3.42</v>
      </c>
      <c r="I96" s="182"/>
      <c r="J96" s="183">
        <f>ROUND(I96*H96,2)</f>
        <v>0</v>
      </c>
      <c r="K96" s="179" t="s">
        <v>167</v>
      </c>
      <c r="L96" s="42"/>
      <c r="M96" s="184" t="s">
        <v>32</v>
      </c>
      <c r="N96" s="185" t="s">
        <v>49</v>
      </c>
      <c r="O96" s="67"/>
      <c r="P96" s="186">
        <f>O96*H96</f>
        <v>0</v>
      </c>
      <c r="Q96" s="186">
        <v>0</v>
      </c>
      <c r="R96" s="186">
        <f>Q96*H96</f>
        <v>0</v>
      </c>
      <c r="S96" s="186">
        <v>0.28999999999999998</v>
      </c>
      <c r="T96" s="187">
        <f>S96*H96</f>
        <v>0.9917999999999999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88" t="s">
        <v>168</v>
      </c>
      <c r="AT96" s="188" t="s">
        <v>164</v>
      </c>
      <c r="AU96" s="188" t="s">
        <v>88</v>
      </c>
      <c r="AY96" s="19" t="s">
        <v>162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9" t="s">
        <v>86</v>
      </c>
      <c r="BK96" s="189">
        <f>ROUND(I96*H96,2)</f>
        <v>0</v>
      </c>
      <c r="BL96" s="19" t="s">
        <v>168</v>
      </c>
      <c r="BM96" s="188" t="s">
        <v>178</v>
      </c>
    </row>
    <row r="97" spans="1:65" s="2" customFormat="1" ht="192">
      <c r="A97" s="37"/>
      <c r="B97" s="38"/>
      <c r="C97" s="39"/>
      <c r="D97" s="190" t="s">
        <v>170</v>
      </c>
      <c r="E97" s="39"/>
      <c r="F97" s="191" t="s">
        <v>179</v>
      </c>
      <c r="G97" s="39"/>
      <c r="H97" s="39"/>
      <c r="I97" s="192"/>
      <c r="J97" s="39"/>
      <c r="K97" s="39"/>
      <c r="L97" s="42"/>
      <c r="M97" s="193"/>
      <c r="N97" s="194"/>
      <c r="O97" s="67"/>
      <c r="P97" s="67"/>
      <c r="Q97" s="67"/>
      <c r="R97" s="67"/>
      <c r="S97" s="67"/>
      <c r="T97" s="68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9" t="s">
        <v>170</v>
      </c>
      <c r="AU97" s="19" t="s">
        <v>88</v>
      </c>
    </row>
    <row r="98" spans="1:65" s="13" customFormat="1" ht="10.199999999999999">
      <c r="B98" s="195"/>
      <c r="C98" s="196"/>
      <c r="D98" s="190" t="s">
        <v>172</v>
      </c>
      <c r="E98" s="197" t="s">
        <v>32</v>
      </c>
      <c r="F98" s="198" t="s">
        <v>173</v>
      </c>
      <c r="G98" s="196"/>
      <c r="H98" s="197" t="s">
        <v>32</v>
      </c>
      <c r="I98" s="199"/>
      <c r="J98" s="196"/>
      <c r="K98" s="196"/>
      <c r="L98" s="200"/>
      <c r="M98" s="201"/>
      <c r="N98" s="202"/>
      <c r="O98" s="202"/>
      <c r="P98" s="202"/>
      <c r="Q98" s="202"/>
      <c r="R98" s="202"/>
      <c r="S98" s="202"/>
      <c r="T98" s="203"/>
      <c r="AT98" s="204" t="s">
        <v>172</v>
      </c>
      <c r="AU98" s="204" t="s">
        <v>88</v>
      </c>
      <c r="AV98" s="13" t="s">
        <v>86</v>
      </c>
      <c r="AW98" s="13" t="s">
        <v>39</v>
      </c>
      <c r="AX98" s="13" t="s">
        <v>78</v>
      </c>
      <c r="AY98" s="204" t="s">
        <v>162</v>
      </c>
    </row>
    <row r="99" spans="1:65" s="14" customFormat="1" ht="10.199999999999999">
      <c r="B99" s="205"/>
      <c r="C99" s="206"/>
      <c r="D99" s="190" t="s">
        <v>172</v>
      </c>
      <c r="E99" s="207" t="s">
        <v>32</v>
      </c>
      <c r="F99" s="208" t="s">
        <v>180</v>
      </c>
      <c r="G99" s="206"/>
      <c r="H99" s="209">
        <v>3.42</v>
      </c>
      <c r="I99" s="210"/>
      <c r="J99" s="206"/>
      <c r="K99" s="206"/>
      <c r="L99" s="211"/>
      <c r="M99" s="212"/>
      <c r="N99" s="213"/>
      <c r="O99" s="213"/>
      <c r="P99" s="213"/>
      <c r="Q99" s="213"/>
      <c r="R99" s="213"/>
      <c r="S99" s="213"/>
      <c r="T99" s="214"/>
      <c r="AT99" s="215" t="s">
        <v>172</v>
      </c>
      <c r="AU99" s="215" t="s">
        <v>88</v>
      </c>
      <c r="AV99" s="14" t="s">
        <v>88</v>
      </c>
      <c r="AW99" s="14" t="s">
        <v>39</v>
      </c>
      <c r="AX99" s="14" t="s">
        <v>78</v>
      </c>
      <c r="AY99" s="215" t="s">
        <v>162</v>
      </c>
    </row>
    <row r="100" spans="1:65" s="15" customFormat="1" ht="10.199999999999999">
      <c r="B100" s="216"/>
      <c r="C100" s="217"/>
      <c r="D100" s="190" t="s">
        <v>172</v>
      </c>
      <c r="E100" s="218" t="s">
        <v>32</v>
      </c>
      <c r="F100" s="219" t="s">
        <v>175</v>
      </c>
      <c r="G100" s="217"/>
      <c r="H100" s="220">
        <v>3.42</v>
      </c>
      <c r="I100" s="221"/>
      <c r="J100" s="217"/>
      <c r="K100" s="217"/>
      <c r="L100" s="222"/>
      <c r="M100" s="223"/>
      <c r="N100" s="224"/>
      <c r="O100" s="224"/>
      <c r="P100" s="224"/>
      <c r="Q100" s="224"/>
      <c r="R100" s="224"/>
      <c r="S100" s="224"/>
      <c r="T100" s="225"/>
      <c r="AT100" s="226" t="s">
        <v>172</v>
      </c>
      <c r="AU100" s="226" t="s">
        <v>88</v>
      </c>
      <c r="AV100" s="15" t="s">
        <v>168</v>
      </c>
      <c r="AW100" s="15" t="s">
        <v>39</v>
      </c>
      <c r="AX100" s="15" t="s">
        <v>86</v>
      </c>
      <c r="AY100" s="226" t="s">
        <v>162</v>
      </c>
    </row>
    <row r="101" spans="1:65" s="2" customFormat="1" ht="24.15" customHeight="1">
      <c r="A101" s="37"/>
      <c r="B101" s="38"/>
      <c r="C101" s="177" t="s">
        <v>96</v>
      </c>
      <c r="D101" s="177" t="s">
        <v>164</v>
      </c>
      <c r="E101" s="178" t="s">
        <v>181</v>
      </c>
      <c r="F101" s="179" t="s">
        <v>182</v>
      </c>
      <c r="G101" s="180" t="s">
        <v>94</v>
      </c>
      <c r="H101" s="181">
        <v>3.42</v>
      </c>
      <c r="I101" s="182"/>
      <c r="J101" s="183">
        <f>ROUND(I101*H101,2)</f>
        <v>0</v>
      </c>
      <c r="K101" s="179" t="s">
        <v>167</v>
      </c>
      <c r="L101" s="42"/>
      <c r="M101" s="184" t="s">
        <v>32</v>
      </c>
      <c r="N101" s="185" t="s">
        <v>49</v>
      </c>
      <c r="O101" s="67"/>
      <c r="P101" s="186">
        <f>O101*H101</f>
        <v>0</v>
      </c>
      <c r="Q101" s="186">
        <v>0</v>
      </c>
      <c r="R101" s="186">
        <f>Q101*H101</f>
        <v>0</v>
      </c>
      <c r="S101" s="186">
        <v>0.24</v>
      </c>
      <c r="T101" s="187">
        <f>S101*H101</f>
        <v>0.82079999999999997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88" t="s">
        <v>168</v>
      </c>
      <c r="AT101" s="188" t="s">
        <v>164</v>
      </c>
      <c r="AU101" s="188" t="s">
        <v>88</v>
      </c>
      <c r="AY101" s="19" t="s">
        <v>162</v>
      </c>
      <c r="BE101" s="189">
        <f>IF(N101="základní",J101,0)</f>
        <v>0</v>
      </c>
      <c r="BF101" s="189">
        <f>IF(N101="snížená",J101,0)</f>
        <v>0</v>
      </c>
      <c r="BG101" s="189">
        <f>IF(N101="zákl. přenesená",J101,0)</f>
        <v>0</v>
      </c>
      <c r="BH101" s="189">
        <f>IF(N101="sníž. přenesená",J101,0)</f>
        <v>0</v>
      </c>
      <c r="BI101" s="189">
        <f>IF(N101="nulová",J101,0)</f>
        <v>0</v>
      </c>
      <c r="BJ101" s="19" t="s">
        <v>86</v>
      </c>
      <c r="BK101" s="189">
        <f>ROUND(I101*H101,2)</f>
        <v>0</v>
      </c>
      <c r="BL101" s="19" t="s">
        <v>168</v>
      </c>
      <c r="BM101" s="188" t="s">
        <v>183</v>
      </c>
    </row>
    <row r="102" spans="1:65" s="2" customFormat="1" ht="192">
      <c r="A102" s="37"/>
      <c r="B102" s="38"/>
      <c r="C102" s="39"/>
      <c r="D102" s="190" t="s">
        <v>170</v>
      </c>
      <c r="E102" s="39"/>
      <c r="F102" s="191" t="s">
        <v>179</v>
      </c>
      <c r="G102" s="39"/>
      <c r="H102" s="39"/>
      <c r="I102" s="192"/>
      <c r="J102" s="39"/>
      <c r="K102" s="39"/>
      <c r="L102" s="42"/>
      <c r="M102" s="193"/>
      <c r="N102" s="194"/>
      <c r="O102" s="67"/>
      <c r="P102" s="67"/>
      <c r="Q102" s="67"/>
      <c r="R102" s="67"/>
      <c r="S102" s="67"/>
      <c r="T102" s="68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9" t="s">
        <v>170</v>
      </c>
      <c r="AU102" s="19" t="s">
        <v>88</v>
      </c>
    </row>
    <row r="103" spans="1:65" s="13" customFormat="1" ht="10.199999999999999">
      <c r="B103" s="195"/>
      <c r="C103" s="196"/>
      <c r="D103" s="190" t="s">
        <v>172</v>
      </c>
      <c r="E103" s="197" t="s">
        <v>32</v>
      </c>
      <c r="F103" s="198" t="s">
        <v>173</v>
      </c>
      <c r="G103" s="196"/>
      <c r="H103" s="197" t="s">
        <v>32</v>
      </c>
      <c r="I103" s="199"/>
      <c r="J103" s="196"/>
      <c r="K103" s="196"/>
      <c r="L103" s="200"/>
      <c r="M103" s="201"/>
      <c r="N103" s="202"/>
      <c r="O103" s="202"/>
      <c r="P103" s="202"/>
      <c r="Q103" s="202"/>
      <c r="R103" s="202"/>
      <c r="S103" s="202"/>
      <c r="T103" s="203"/>
      <c r="AT103" s="204" t="s">
        <v>172</v>
      </c>
      <c r="AU103" s="204" t="s">
        <v>88</v>
      </c>
      <c r="AV103" s="13" t="s">
        <v>86</v>
      </c>
      <c r="AW103" s="13" t="s">
        <v>39</v>
      </c>
      <c r="AX103" s="13" t="s">
        <v>78</v>
      </c>
      <c r="AY103" s="204" t="s">
        <v>162</v>
      </c>
    </row>
    <row r="104" spans="1:65" s="14" customFormat="1" ht="10.199999999999999">
      <c r="B104" s="205"/>
      <c r="C104" s="206"/>
      <c r="D104" s="190" t="s">
        <v>172</v>
      </c>
      <c r="E104" s="207" t="s">
        <v>32</v>
      </c>
      <c r="F104" s="208" t="s">
        <v>184</v>
      </c>
      <c r="G104" s="206"/>
      <c r="H104" s="209">
        <v>3.42</v>
      </c>
      <c r="I104" s="210"/>
      <c r="J104" s="206"/>
      <c r="K104" s="206"/>
      <c r="L104" s="211"/>
      <c r="M104" s="212"/>
      <c r="N104" s="213"/>
      <c r="O104" s="213"/>
      <c r="P104" s="213"/>
      <c r="Q104" s="213"/>
      <c r="R104" s="213"/>
      <c r="S104" s="213"/>
      <c r="T104" s="214"/>
      <c r="AT104" s="215" t="s">
        <v>172</v>
      </c>
      <c r="AU104" s="215" t="s">
        <v>88</v>
      </c>
      <c r="AV104" s="14" t="s">
        <v>88</v>
      </c>
      <c r="AW104" s="14" t="s">
        <v>39</v>
      </c>
      <c r="AX104" s="14" t="s">
        <v>78</v>
      </c>
      <c r="AY104" s="215" t="s">
        <v>162</v>
      </c>
    </row>
    <row r="105" spans="1:65" s="15" customFormat="1" ht="10.199999999999999">
      <c r="B105" s="216"/>
      <c r="C105" s="217"/>
      <c r="D105" s="190" t="s">
        <v>172</v>
      </c>
      <c r="E105" s="218" t="s">
        <v>32</v>
      </c>
      <c r="F105" s="219" t="s">
        <v>175</v>
      </c>
      <c r="G105" s="217"/>
      <c r="H105" s="220">
        <v>3.42</v>
      </c>
      <c r="I105" s="221"/>
      <c r="J105" s="217"/>
      <c r="K105" s="217"/>
      <c r="L105" s="222"/>
      <c r="M105" s="223"/>
      <c r="N105" s="224"/>
      <c r="O105" s="224"/>
      <c r="P105" s="224"/>
      <c r="Q105" s="224"/>
      <c r="R105" s="224"/>
      <c r="S105" s="224"/>
      <c r="T105" s="225"/>
      <c r="AT105" s="226" t="s">
        <v>172</v>
      </c>
      <c r="AU105" s="226" t="s">
        <v>88</v>
      </c>
      <c r="AV105" s="15" t="s">
        <v>168</v>
      </c>
      <c r="AW105" s="15" t="s">
        <v>39</v>
      </c>
      <c r="AX105" s="15" t="s">
        <v>86</v>
      </c>
      <c r="AY105" s="226" t="s">
        <v>162</v>
      </c>
    </row>
    <row r="106" spans="1:65" s="2" customFormat="1" ht="24.15" customHeight="1">
      <c r="A106" s="37"/>
      <c r="B106" s="38"/>
      <c r="C106" s="177" t="s">
        <v>168</v>
      </c>
      <c r="D106" s="177" t="s">
        <v>164</v>
      </c>
      <c r="E106" s="178" t="s">
        <v>185</v>
      </c>
      <c r="F106" s="179" t="s">
        <v>186</v>
      </c>
      <c r="G106" s="180" t="s">
        <v>94</v>
      </c>
      <c r="H106" s="181">
        <v>27</v>
      </c>
      <c r="I106" s="182"/>
      <c r="J106" s="183">
        <f>ROUND(I106*H106,2)</f>
        <v>0</v>
      </c>
      <c r="K106" s="179" t="s">
        <v>167</v>
      </c>
      <c r="L106" s="42"/>
      <c r="M106" s="184" t="s">
        <v>32</v>
      </c>
      <c r="N106" s="185" t="s">
        <v>49</v>
      </c>
      <c r="O106" s="67"/>
      <c r="P106" s="186">
        <f>O106*H106</f>
        <v>0</v>
      </c>
      <c r="Q106" s="186">
        <v>0</v>
      </c>
      <c r="R106" s="186">
        <f>Q106*H106</f>
        <v>0</v>
      </c>
      <c r="S106" s="186">
        <v>0.22</v>
      </c>
      <c r="T106" s="187">
        <f>S106*H106</f>
        <v>5.94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88" t="s">
        <v>168</v>
      </c>
      <c r="AT106" s="188" t="s">
        <v>164</v>
      </c>
      <c r="AU106" s="188" t="s">
        <v>88</v>
      </c>
      <c r="AY106" s="19" t="s">
        <v>162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9" t="s">
        <v>86</v>
      </c>
      <c r="BK106" s="189">
        <f>ROUND(I106*H106,2)</f>
        <v>0</v>
      </c>
      <c r="BL106" s="19" t="s">
        <v>168</v>
      </c>
      <c r="BM106" s="188" t="s">
        <v>187</v>
      </c>
    </row>
    <row r="107" spans="1:65" s="2" customFormat="1" ht="192">
      <c r="A107" s="37"/>
      <c r="B107" s="38"/>
      <c r="C107" s="39"/>
      <c r="D107" s="190" t="s">
        <v>170</v>
      </c>
      <c r="E107" s="39"/>
      <c r="F107" s="191" t="s">
        <v>179</v>
      </c>
      <c r="G107" s="39"/>
      <c r="H107" s="39"/>
      <c r="I107" s="192"/>
      <c r="J107" s="39"/>
      <c r="K107" s="39"/>
      <c r="L107" s="42"/>
      <c r="M107" s="193"/>
      <c r="N107" s="194"/>
      <c r="O107" s="67"/>
      <c r="P107" s="67"/>
      <c r="Q107" s="67"/>
      <c r="R107" s="67"/>
      <c r="S107" s="67"/>
      <c r="T107" s="68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9" t="s">
        <v>170</v>
      </c>
      <c r="AU107" s="19" t="s">
        <v>88</v>
      </c>
    </row>
    <row r="108" spans="1:65" s="13" customFormat="1" ht="10.199999999999999">
      <c r="B108" s="195"/>
      <c r="C108" s="196"/>
      <c r="D108" s="190" t="s">
        <v>172</v>
      </c>
      <c r="E108" s="197" t="s">
        <v>32</v>
      </c>
      <c r="F108" s="198" t="s">
        <v>173</v>
      </c>
      <c r="G108" s="196"/>
      <c r="H108" s="197" t="s">
        <v>32</v>
      </c>
      <c r="I108" s="199"/>
      <c r="J108" s="196"/>
      <c r="K108" s="196"/>
      <c r="L108" s="200"/>
      <c r="M108" s="201"/>
      <c r="N108" s="202"/>
      <c r="O108" s="202"/>
      <c r="P108" s="202"/>
      <c r="Q108" s="202"/>
      <c r="R108" s="202"/>
      <c r="S108" s="202"/>
      <c r="T108" s="203"/>
      <c r="AT108" s="204" t="s">
        <v>172</v>
      </c>
      <c r="AU108" s="204" t="s">
        <v>88</v>
      </c>
      <c r="AV108" s="13" t="s">
        <v>86</v>
      </c>
      <c r="AW108" s="13" t="s">
        <v>39</v>
      </c>
      <c r="AX108" s="13" t="s">
        <v>78</v>
      </c>
      <c r="AY108" s="204" t="s">
        <v>162</v>
      </c>
    </row>
    <row r="109" spans="1:65" s="13" customFormat="1" ht="10.199999999999999">
      <c r="B109" s="195"/>
      <c r="C109" s="196"/>
      <c r="D109" s="190" t="s">
        <v>172</v>
      </c>
      <c r="E109" s="197" t="s">
        <v>32</v>
      </c>
      <c r="F109" s="198" t="s">
        <v>188</v>
      </c>
      <c r="G109" s="196"/>
      <c r="H109" s="197" t="s">
        <v>32</v>
      </c>
      <c r="I109" s="199"/>
      <c r="J109" s="196"/>
      <c r="K109" s="196"/>
      <c r="L109" s="200"/>
      <c r="M109" s="201"/>
      <c r="N109" s="202"/>
      <c r="O109" s="202"/>
      <c r="P109" s="202"/>
      <c r="Q109" s="202"/>
      <c r="R109" s="202"/>
      <c r="S109" s="202"/>
      <c r="T109" s="203"/>
      <c r="AT109" s="204" t="s">
        <v>172</v>
      </c>
      <c r="AU109" s="204" t="s">
        <v>88</v>
      </c>
      <c r="AV109" s="13" t="s">
        <v>86</v>
      </c>
      <c r="AW109" s="13" t="s">
        <v>39</v>
      </c>
      <c r="AX109" s="13" t="s">
        <v>78</v>
      </c>
      <c r="AY109" s="204" t="s">
        <v>162</v>
      </c>
    </row>
    <row r="110" spans="1:65" s="14" customFormat="1" ht="10.199999999999999">
      <c r="B110" s="205"/>
      <c r="C110" s="206"/>
      <c r="D110" s="190" t="s">
        <v>172</v>
      </c>
      <c r="E110" s="207" t="s">
        <v>32</v>
      </c>
      <c r="F110" s="208" t="s">
        <v>189</v>
      </c>
      <c r="G110" s="206"/>
      <c r="H110" s="209">
        <v>11</v>
      </c>
      <c r="I110" s="210"/>
      <c r="J110" s="206"/>
      <c r="K110" s="206"/>
      <c r="L110" s="211"/>
      <c r="M110" s="212"/>
      <c r="N110" s="213"/>
      <c r="O110" s="213"/>
      <c r="P110" s="213"/>
      <c r="Q110" s="213"/>
      <c r="R110" s="213"/>
      <c r="S110" s="213"/>
      <c r="T110" s="214"/>
      <c r="AT110" s="215" t="s">
        <v>172</v>
      </c>
      <c r="AU110" s="215" t="s">
        <v>88</v>
      </c>
      <c r="AV110" s="14" t="s">
        <v>88</v>
      </c>
      <c r="AW110" s="14" t="s">
        <v>39</v>
      </c>
      <c r="AX110" s="14" t="s">
        <v>78</v>
      </c>
      <c r="AY110" s="215" t="s">
        <v>162</v>
      </c>
    </row>
    <row r="111" spans="1:65" s="14" customFormat="1" ht="10.199999999999999">
      <c r="B111" s="205"/>
      <c r="C111" s="206"/>
      <c r="D111" s="190" t="s">
        <v>172</v>
      </c>
      <c r="E111" s="207" t="s">
        <v>32</v>
      </c>
      <c r="F111" s="208" t="s">
        <v>190</v>
      </c>
      <c r="G111" s="206"/>
      <c r="H111" s="209">
        <v>14.4</v>
      </c>
      <c r="I111" s="210"/>
      <c r="J111" s="206"/>
      <c r="K111" s="206"/>
      <c r="L111" s="211"/>
      <c r="M111" s="212"/>
      <c r="N111" s="213"/>
      <c r="O111" s="213"/>
      <c r="P111" s="213"/>
      <c r="Q111" s="213"/>
      <c r="R111" s="213"/>
      <c r="S111" s="213"/>
      <c r="T111" s="214"/>
      <c r="AT111" s="215" t="s">
        <v>172</v>
      </c>
      <c r="AU111" s="215" t="s">
        <v>88</v>
      </c>
      <c r="AV111" s="14" t="s">
        <v>88</v>
      </c>
      <c r="AW111" s="14" t="s">
        <v>39</v>
      </c>
      <c r="AX111" s="14" t="s">
        <v>78</v>
      </c>
      <c r="AY111" s="215" t="s">
        <v>162</v>
      </c>
    </row>
    <row r="112" spans="1:65" s="14" customFormat="1" ht="10.199999999999999">
      <c r="B112" s="205"/>
      <c r="C112" s="206"/>
      <c r="D112" s="190" t="s">
        <v>172</v>
      </c>
      <c r="E112" s="207" t="s">
        <v>32</v>
      </c>
      <c r="F112" s="208" t="s">
        <v>191</v>
      </c>
      <c r="G112" s="206"/>
      <c r="H112" s="209">
        <v>1.6</v>
      </c>
      <c r="I112" s="210"/>
      <c r="J112" s="206"/>
      <c r="K112" s="206"/>
      <c r="L112" s="211"/>
      <c r="M112" s="212"/>
      <c r="N112" s="213"/>
      <c r="O112" s="213"/>
      <c r="P112" s="213"/>
      <c r="Q112" s="213"/>
      <c r="R112" s="213"/>
      <c r="S112" s="213"/>
      <c r="T112" s="214"/>
      <c r="AT112" s="215" t="s">
        <v>172</v>
      </c>
      <c r="AU112" s="215" t="s">
        <v>88</v>
      </c>
      <c r="AV112" s="14" t="s">
        <v>88</v>
      </c>
      <c r="AW112" s="14" t="s">
        <v>39</v>
      </c>
      <c r="AX112" s="14" t="s">
        <v>78</v>
      </c>
      <c r="AY112" s="215" t="s">
        <v>162</v>
      </c>
    </row>
    <row r="113" spans="1:65" s="15" customFormat="1" ht="10.199999999999999">
      <c r="B113" s="216"/>
      <c r="C113" s="217"/>
      <c r="D113" s="190" t="s">
        <v>172</v>
      </c>
      <c r="E113" s="218" t="s">
        <v>32</v>
      </c>
      <c r="F113" s="219" t="s">
        <v>175</v>
      </c>
      <c r="G113" s="217"/>
      <c r="H113" s="220">
        <v>27</v>
      </c>
      <c r="I113" s="221"/>
      <c r="J113" s="217"/>
      <c r="K113" s="217"/>
      <c r="L113" s="222"/>
      <c r="M113" s="223"/>
      <c r="N113" s="224"/>
      <c r="O113" s="224"/>
      <c r="P113" s="224"/>
      <c r="Q113" s="224"/>
      <c r="R113" s="224"/>
      <c r="S113" s="224"/>
      <c r="T113" s="225"/>
      <c r="AT113" s="226" t="s">
        <v>172</v>
      </c>
      <c r="AU113" s="226" t="s">
        <v>88</v>
      </c>
      <c r="AV113" s="15" t="s">
        <v>168</v>
      </c>
      <c r="AW113" s="15" t="s">
        <v>39</v>
      </c>
      <c r="AX113" s="15" t="s">
        <v>86</v>
      </c>
      <c r="AY113" s="226" t="s">
        <v>162</v>
      </c>
    </row>
    <row r="114" spans="1:65" s="2" customFormat="1" ht="37.799999999999997" customHeight="1">
      <c r="A114" s="37"/>
      <c r="B114" s="38"/>
      <c r="C114" s="177" t="s">
        <v>192</v>
      </c>
      <c r="D114" s="177" t="s">
        <v>164</v>
      </c>
      <c r="E114" s="178" t="s">
        <v>193</v>
      </c>
      <c r="F114" s="179" t="s">
        <v>194</v>
      </c>
      <c r="G114" s="180" t="s">
        <v>94</v>
      </c>
      <c r="H114" s="181">
        <v>138.38999999999999</v>
      </c>
      <c r="I114" s="182"/>
      <c r="J114" s="183">
        <f>ROUND(I114*H114,2)</f>
        <v>0</v>
      </c>
      <c r="K114" s="179" t="s">
        <v>167</v>
      </c>
      <c r="L114" s="42"/>
      <c r="M114" s="184" t="s">
        <v>32</v>
      </c>
      <c r="N114" s="185" t="s">
        <v>49</v>
      </c>
      <c r="O114" s="67"/>
      <c r="P114" s="186">
        <f>O114*H114</f>
        <v>0</v>
      </c>
      <c r="Q114" s="186">
        <v>0</v>
      </c>
      <c r="R114" s="186">
        <f>Q114*H114</f>
        <v>0</v>
      </c>
      <c r="S114" s="186">
        <v>0.28999999999999998</v>
      </c>
      <c r="T114" s="187">
        <f>S114*H114</f>
        <v>40.133099999999992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88" t="s">
        <v>168</v>
      </c>
      <c r="AT114" s="188" t="s">
        <v>164</v>
      </c>
      <c r="AU114" s="188" t="s">
        <v>88</v>
      </c>
      <c r="AY114" s="19" t="s">
        <v>162</v>
      </c>
      <c r="BE114" s="189">
        <f>IF(N114="základní",J114,0)</f>
        <v>0</v>
      </c>
      <c r="BF114" s="189">
        <f>IF(N114="snížená",J114,0)</f>
        <v>0</v>
      </c>
      <c r="BG114" s="189">
        <f>IF(N114="zákl. přenesená",J114,0)</f>
        <v>0</v>
      </c>
      <c r="BH114" s="189">
        <f>IF(N114="sníž. přenesená",J114,0)</f>
        <v>0</v>
      </c>
      <c r="BI114" s="189">
        <f>IF(N114="nulová",J114,0)</f>
        <v>0</v>
      </c>
      <c r="BJ114" s="19" t="s">
        <v>86</v>
      </c>
      <c r="BK114" s="189">
        <f>ROUND(I114*H114,2)</f>
        <v>0</v>
      </c>
      <c r="BL114" s="19" t="s">
        <v>168</v>
      </c>
      <c r="BM114" s="188" t="s">
        <v>195</v>
      </c>
    </row>
    <row r="115" spans="1:65" s="2" customFormat="1" ht="192">
      <c r="A115" s="37"/>
      <c r="B115" s="38"/>
      <c r="C115" s="39"/>
      <c r="D115" s="190" t="s">
        <v>170</v>
      </c>
      <c r="E115" s="39"/>
      <c r="F115" s="191" t="s">
        <v>179</v>
      </c>
      <c r="G115" s="39"/>
      <c r="H115" s="39"/>
      <c r="I115" s="192"/>
      <c r="J115" s="39"/>
      <c r="K115" s="39"/>
      <c r="L115" s="42"/>
      <c r="M115" s="193"/>
      <c r="N115" s="194"/>
      <c r="O115" s="67"/>
      <c r="P115" s="67"/>
      <c r="Q115" s="67"/>
      <c r="R115" s="67"/>
      <c r="S115" s="67"/>
      <c r="T115" s="68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9" t="s">
        <v>170</v>
      </c>
      <c r="AU115" s="19" t="s">
        <v>88</v>
      </c>
    </row>
    <row r="116" spans="1:65" s="13" customFormat="1" ht="10.199999999999999">
      <c r="B116" s="195"/>
      <c r="C116" s="196"/>
      <c r="D116" s="190" t="s">
        <v>172</v>
      </c>
      <c r="E116" s="197" t="s">
        <v>32</v>
      </c>
      <c r="F116" s="198" t="s">
        <v>173</v>
      </c>
      <c r="G116" s="196"/>
      <c r="H116" s="197" t="s">
        <v>32</v>
      </c>
      <c r="I116" s="199"/>
      <c r="J116" s="196"/>
      <c r="K116" s="196"/>
      <c r="L116" s="200"/>
      <c r="M116" s="201"/>
      <c r="N116" s="202"/>
      <c r="O116" s="202"/>
      <c r="P116" s="202"/>
      <c r="Q116" s="202"/>
      <c r="R116" s="202"/>
      <c r="S116" s="202"/>
      <c r="T116" s="203"/>
      <c r="AT116" s="204" t="s">
        <v>172</v>
      </c>
      <c r="AU116" s="204" t="s">
        <v>88</v>
      </c>
      <c r="AV116" s="13" t="s">
        <v>86</v>
      </c>
      <c r="AW116" s="13" t="s">
        <v>39</v>
      </c>
      <c r="AX116" s="13" t="s">
        <v>78</v>
      </c>
      <c r="AY116" s="204" t="s">
        <v>162</v>
      </c>
    </row>
    <row r="117" spans="1:65" s="13" customFormat="1" ht="10.199999999999999">
      <c r="B117" s="195"/>
      <c r="C117" s="196"/>
      <c r="D117" s="190" t="s">
        <v>172</v>
      </c>
      <c r="E117" s="197" t="s">
        <v>32</v>
      </c>
      <c r="F117" s="198" t="s">
        <v>188</v>
      </c>
      <c r="G117" s="196"/>
      <c r="H117" s="197" t="s">
        <v>32</v>
      </c>
      <c r="I117" s="199"/>
      <c r="J117" s="196"/>
      <c r="K117" s="196"/>
      <c r="L117" s="200"/>
      <c r="M117" s="201"/>
      <c r="N117" s="202"/>
      <c r="O117" s="202"/>
      <c r="P117" s="202"/>
      <c r="Q117" s="202"/>
      <c r="R117" s="202"/>
      <c r="S117" s="202"/>
      <c r="T117" s="203"/>
      <c r="AT117" s="204" t="s">
        <v>172</v>
      </c>
      <c r="AU117" s="204" t="s">
        <v>88</v>
      </c>
      <c r="AV117" s="13" t="s">
        <v>86</v>
      </c>
      <c r="AW117" s="13" t="s">
        <v>39</v>
      </c>
      <c r="AX117" s="13" t="s">
        <v>78</v>
      </c>
      <c r="AY117" s="204" t="s">
        <v>162</v>
      </c>
    </row>
    <row r="118" spans="1:65" s="14" customFormat="1" ht="10.199999999999999">
      <c r="B118" s="205"/>
      <c r="C118" s="206"/>
      <c r="D118" s="190" t="s">
        <v>172</v>
      </c>
      <c r="E118" s="207" t="s">
        <v>32</v>
      </c>
      <c r="F118" s="208" t="s">
        <v>196</v>
      </c>
      <c r="G118" s="206"/>
      <c r="H118" s="209">
        <v>138.38999999999999</v>
      </c>
      <c r="I118" s="210"/>
      <c r="J118" s="206"/>
      <c r="K118" s="206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172</v>
      </c>
      <c r="AU118" s="215" t="s">
        <v>88</v>
      </c>
      <c r="AV118" s="14" t="s">
        <v>88</v>
      </c>
      <c r="AW118" s="14" t="s">
        <v>39</v>
      </c>
      <c r="AX118" s="14" t="s">
        <v>78</v>
      </c>
      <c r="AY118" s="215" t="s">
        <v>162</v>
      </c>
    </row>
    <row r="119" spans="1:65" s="15" customFormat="1" ht="10.199999999999999">
      <c r="B119" s="216"/>
      <c r="C119" s="217"/>
      <c r="D119" s="190" t="s">
        <v>172</v>
      </c>
      <c r="E119" s="218" t="s">
        <v>32</v>
      </c>
      <c r="F119" s="219" t="s">
        <v>175</v>
      </c>
      <c r="G119" s="217"/>
      <c r="H119" s="220">
        <v>138.38999999999999</v>
      </c>
      <c r="I119" s="221"/>
      <c r="J119" s="217"/>
      <c r="K119" s="217"/>
      <c r="L119" s="222"/>
      <c r="M119" s="223"/>
      <c r="N119" s="224"/>
      <c r="O119" s="224"/>
      <c r="P119" s="224"/>
      <c r="Q119" s="224"/>
      <c r="R119" s="224"/>
      <c r="S119" s="224"/>
      <c r="T119" s="225"/>
      <c r="AT119" s="226" t="s">
        <v>172</v>
      </c>
      <c r="AU119" s="226" t="s">
        <v>88</v>
      </c>
      <c r="AV119" s="15" t="s">
        <v>168</v>
      </c>
      <c r="AW119" s="15" t="s">
        <v>39</v>
      </c>
      <c r="AX119" s="15" t="s">
        <v>86</v>
      </c>
      <c r="AY119" s="226" t="s">
        <v>162</v>
      </c>
    </row>
    <row r="120" spans="1:65" s="2" customFormat="1" ht="37.799999999999997" customHeight="1">
      <c r="A120" s="37"/>
      <c r="B120" s="38"/>
      <c r="C120" s="177" t="s">
        <v>197</v>
      </c>
      <c r="D120" s="177" t="s">
        <v>164</v>
      </c>
      <c r="E120" s="178" t="s">
        <v>198</v>
      </c>
      <c r="F120" s="179" t="s">
        <v>199</v>
      </c>
      <c r="G120" s="180" t="s">
        <v>94</v>
      </c>
      <c r="H120" s="181">
        <v>188.74</v>
      </c>
      <c r="I120" s="182"/>
      <c r="J120" s="183">
        <f>ROUND(I120*H120,2)</f>
        <v>0</v>
      </c>
      <c r="K120" s="179" t="s">
        <v>167</v>
      </c>
      <c r="L120" s="42"/>
      <c r="M120" s="184" t="s">
        <v>32</v>
      </c>
      <c r="N120" s="185" t="s">
        <v>49</v>
      </c>
      <c r="O120" s="67"/>
      <c r="P120" s="186">
        <f>O120*H120</f>
        <v>0</v>
      </c>
      <c r="Q120" s="186">
        <v>0</v>
      </c>
      <c r="R120" s="186">
        <f>Q120*H120</f>
        <v>0</v>
      </c>
      <c r="S120" s="186">
        <v>0.75</v>
      </c>
      <c r="T120" s="187">
        <f>S120*H120</f>
        <v>141.55500000000001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88" t="s">
        <v>168</v>
      </c>
      <c r="AT120" s="188" t="s">
        <v>164</v>
      </c>
      <c r="AU120" s="188" t="s">
        <v>88</v>
      </c>
      <c r="AY120" s="19" t="s">
        <v>162</v>
      </c>
      <c r="BE120" s="189">
        <f>IF(N120="základní",J120,0)</f>
        <v>0</v>
      </c>
      <c r="BF120" s="189">
        <f>IF(N120="snížená",J120,0)</f>
        <v>0</v>
      </c>
      <c r="BG120" s="189">
        <f>IF(N120="zákl. přenesená",J120,0)</f>
        <v>0</v>
      </c>
      <c r="BH120" s="189">
        <f>IF(N120="sníž. přenesená",J120,0)</f>
        <v>0</v>
      </c>
      <c r="BI120" s="189">
        <f>IF(N120="nulová",J120,0)</f>
        <v>0</v>
      </c>
      <c r="BJ120" s="19" t="s">
        <v>86</v>
      </c>
      <c r="BK120" s="189">
        <f>ROUND(I120*H120,2)</f>
        <v>0</v>
      </c>
      <c r="BL120" s="19" t="s">
        <v>168</v>
      </c>
      <c r="BM120" s="188" t="s">
        <v>200</v>
      </c>
    </row>
    <row r="121" spans="1:65" s="2" customFormat="1" ht="192">
      <c r="A121" s="37"/>
      <c r="B121" s="38"/>
      <c r="C121" s="39"/>
      <c r="D121" s="190" t="s">
        <v>170</v>
      </c>
      <c r="E121" s="39"/>
      <c r="F121" s="191" t="s">
        <v>179</v>
      </c>
      <c r="G121" s="39"/>
      <c r="H121" s="39"/>
      <c r="I121" s="192"/>
      <c r="J121" s="39"/>
      <c r="K121" s="39"/>
      <c r="L121" s="42"/>
      <c r="M121" s="193"/>
      <c r="N121" s="194"/>
      <c r="O121" s="67"/>
      <c r="P121" s="67"/>
      <c r="Q121" s="67"/>
      <c r="R121" s="67"/>
      <c r="S121" s="67"/>
      <c r="T121" s="68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9" t="s">
        <v>170</v>
      </c>
      <c r="AU121" s="19" t="s">
        <v>88</v>
      </c>
    </row>
    <row r="122" spans="1:65" s="13" customFormat="1" ht="10.199999999999999">
      <c r="B122" s="195"/>
      <c r="C122" s="196"/>
      <c r="D122" s="190" t="s">
        <v>172</v>
      </c>
      <c r="E122" s="197" t="s">
        <v>32</v>
      </c>
      <c r="F122" s="198" t="s">
        <v>173</v>
      </c>
      <c r="G122" s="196"/>
      <c r="H122" s="197" t="s">
        <v>32</v>
      </c>
      <c r="I122" s="199"/>
      <c r="J122" s="196"/>
      <c r="K122" s="196"/>
      <c r="L122" s="200"/>
      <c r="M122" s="201"/>
      <c r="N122" s="202"/>
      <c r="O122" s="202"/>
      <c r="P122" s="202"/>
      <c r="Q122" s="202"/>
      <c r="R122" s="202"/>
      <c r="S122" s="202"/>
      <c r="T122" s="203"/>
      <c r="AT122" s="204" t="s">
        <v>172</v>
      </c>
      <c r="AU122" s="204" t="s">
        <v>88</v>
      </c>
      <c r="AV122" s="13" t="s">
        <v>86</v>
      </c>
      <c r="AW122" s="13" t="s">
        <v>39</v>
      </c>
      <c r="AX122" s="13" t="s">
        <v>78</v>
      </c>
      <c r="AY122" s="204" t="s">
        <v>162</v>
      </c>
    </row>
    <row r="123" spans="1:65" s="14" customFormat="1" ht="10.199999999999999">
      <c r="B123" s="205"/>
      <c r="C123" s="206"/>
      <c r="D123" s="190" t="s">
        <v>172</v>
      </c>
      <c r="E123" s="207" t="s">
        <v>32</v>
      </c>
      <c r="F123" s="208" t="s">
        <v>201</v>
      </c>
      <c r="G123" s="206"/>
      <c r="H123" s="209">
        <v>188.74</v>
      </c>
      <c r="I123" s="210"/>
      <c r="J123" s="206"/>
      <c r="K123" s="206"/>
      <c r="L123" s="211"/>
      <c r="M123" s="212"/>
      <c r="N123" s="213"/>
      <c r="O123" s="213"/>
      <c r="P123" s="213"/>
      <c r="Q123" s="213"/>
      <c r="R123" s="213"/>
      <c r="S123" s="213"/>
      <c r="T123" s="214"/>
      <c r="AT123" s="215" t="s">
        <v>172</v>
      </c>
      <c r="AU123" s="215" t="s">
        <v>88</v>
      </c>
      <c r="AV123" s="14" t="s">
        <v>88</v>
      </c>
      <c r="AW123" s="14" t="s">
        <v>39</v>
      </c>
      <c r="AX123" s="14" t="s">
        <v>78</v>
      </c>
      <c r="AY123" s="215" t="s">
        <v>162</v>
      </c>
    </row>
    <row r="124" spans="1:65" s="15" customFormat="1" ht="10.199999999999999">
      <c r="B124" s="216"/>
      <c r="C124" s="217"/>
      <c r="D124" s="190" t="s">
        <v>172</v>
      </c>
      <c r="E124" s="218" t="s">
        <v>32</v>
      </c>
      <c r="F124" s="219" t="s">
        <v>175</v>
      </c>
      <c r="G124" s="217"/>
      <c r="H124" s="220">
        <v>188.74</v>
      </c>
      <c r="I124" s="221"/>
      <c r="J124" s="217"/>
      <c r="K124" s="217"/>
      <c r="L124" s="222"/>
      <c r="M124" s="223"/>
      <c r="N124" s="224"/>
      <c r="O124" s="224"/>
      <c r="P124" s="224"/>
      <c r="Q124" s="224"/>
      <c r="R124" s="224"/>
      <c r="S124" s="224"/>
      <c r="T124" s="225"/>
      <c r="AT124" s="226" t="s">
        <v>172</v>
      </c>
      <c r="AU124" s="226" t="s">
        <v>88</v>
      </c>
      <c r="AV124" s="15" t="s">
        <v>168</v>
      </c>
      <c r="AW124" s="15" t="s">
        <v>39</v>
      </c>
      <c r="AX124" s="15" t="s">
        <v>86</v>
      </c>
      <c r="AY124" s="226" t="s">
        <v>162</v>
      </c>
    </row>
    <row r="125" spans="1:65" s="2" customFormat="1" ht="37.799999999999997" customHeight="1">
      <c r="A125" s="37"/>
      <c r="B125" s="38"/>
      <c r="C125" s="177" t="s">
        <v>202</v>
      </c>
      <c r="D125" s="177" t="s">
        <v>164</v>
      </c>
      <c r="E125" s="178" t="s">
        <v>203</v>
      </c>
      <c r="F125" s="179" t="s">
        <v>204</v>
      </c>
      <c r="G125" s="180" t="s">
        <v>94</v>
      </c>
      <c r="H125" s="181">
        <v>138.38999999999999</v>
      </c>
      <c r="I125" s="182"/>
      <c r="J125" s="183">
        <f>ROUND(I125*H125,2)</f>
        <v>0</v>
      </c>
      <c r="K125" s="179" t="s">
        <v>167</v>
      </c>
      <c r="L125" s="42"/>
      <c r="M125" s="184" t="s">
        <v>32</v>
      </c>
      <c r="N125" s="185" t="s">
        <v>49</v>
      </c>
      <c r="O125" s="67"/>
      <c r="P125" s="186">
        <f>O125*H125</f>
        <v>0</v>
      </c>
      <c r="Q125" s="186">
        <v>0</v>
      </c>
      <c r="R125" s="186">
        <f>Q125*H125</f>
        <v>0</v>
      </c>
      <c r="S125" s="186">
        <v>0.24</v>
      </c>
      <c r="T125" s="187">
        <f>S125*H125</f>
        <v>33.213599999999992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8" t="s">
        <v>168</v>
      </c>
      <c r="AT125" s="188" t="s">
        <v>164</v>
      </c>
      <c r="AU125" s="188" t="s">
        <v>88</v>
      </c>
      <c r="AY125" s="19" t="s">
        <v>162</v>
      </c>
      <c r="BE125" s="189">
        <f>IF(N125="základní",J125,0)</f>
        <v>0</v>
      </c>
      <c r="BF125" s="189">
        <f>IF(N125="snížená",J125,0)</f>
        <v>0</v>
      </c>
      <c r="BG125" s="189">
        <f>IF(N125="zákl. přenesená",J125,0)</f>
        <v>0</v>
      </c>
      <c r="BH125" s="189">
        <f>IF(N125="sníž. přenesená",J125,0)</f>
        <v>0</v>
      </c>
      <c r="BI125" s="189">
        <f>IF(N125="nulová",J125,0)</f>
        <v>0</v>
      </c>
      <c r="BJ125" s="19" t="s">
        <v>86</v>
      </c>
      <c r="BK125" s="189">
        <f>ROUND(I125*H125,2)</f>
        <v>0</v>
      </c>
      <c r="BL125" s="19" t="s">
        <v>168</v>
      </c>
      <c r="BM125" s="188" t="s">
        <v>205</v>
      </c>
    </row>
    <row r="126" spans="1:65" s="2" customFormat="1" ht="192">
      <c r="A126" s="37"/>
      <c r="B126" s="38"/>
      <c r="C126" s="39"/>
      <c r="D126" s="190" t="s">
        <v>170</v>
      </c>
      <c r="E126" s="39"/>
      <c r="F126" s="191" t="s">
        <v>179</v>
      </c>
      <c r="G126" s="39"/>
      <c r="H126" s="39"/>
      <c r="I126" s="192"/>
      <c r="J126" s="39"/>
      <c r="K126" s="39"/>
      <c r="L126" s="42"/>
      <c r="M126" s="193"/>
      <c r="N126" s="194"/>
      <c r="O126" s="67"/>
      <c r="P126" s="67"/>
      <c r="Q126" s="67"/>
      <c r="R126" s="67"/>
      <c r="S126" s="67"/>
      <c r="T126" s="68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9" t="s">
        <v>170</v>
      </c>
      <c r="AU126" s="19" t="s">
        <v>88</v>
      </c>
    </row>
    <row r="127" spans="1:65" s="13" customFormat="1" ht="10.199999999999999">
      <c r="B127" s="195"/>
      <c r="C127" s="196"/>
      <c r="D127" s="190" t="s">
        <v>172</v>
      </c>
      <c r="E127" s="197" t="s">
        <v>32</v>
      </c>
      <c r="F127" s="198" t="s">
        <v>173</v>
      </c>
      <c r="G127" s="196"/>
      <c r="H127" s="197" t="s">
        <v>32</v>
      </c>
      <c r="I127" s="199"/>
      <c r="J127" s="196"/>
      <c r="K127" s="196"/>
      <c r="L127" s="200"/>
      <c r="M127" s="201"/>
      <c r="N127" s="202"/>
      <c r="O127" s="202"/>
      <c r="P127" s="202"/>
      <c r="Q127" s="202"/>
      <c r="R127" s="202"/>
      <c r="S127" s="202"/>
      <c r="T127" s="203"/>
      <c r="AT127" s="204" t="s">
        <v>172</v>
      </c>
      <c r="AU127" s="204" t="s">
        <v>88</v>
      </c>
      <c r="AV127" s="13" t="s">
        <v>86</v>
      </c>
      <c r="AW127" s="13" t="s">
        <v>39</v>
      </c>
      <c r="AX127" s="13" t="s">
        <v>78</v>
      </c>
      <c r="AY127" s="204" t="s">
        <v>162</v>
      </c>
    </row>
    <row r="128" spans="1:65" s="13" customFormat="1" ht="10.199999999999999">
      <c r="B128" s="195"/>
      <c r="C128" s="196"/>
      <c r="D128" s="190" t="s">
        <v>172</v>
      </c>
      <c r="E128" s="197" t="s">
        <v>32</v>
      </c>
      <c r="F128" s="198" t="s">
        <v>188</v>
      </c>
      <c r="G128" s="196"/>
      <c r="H128" s="197" t="s">
        <v>32</v>
      </c>
      <c r="I128" s="199"/>
      <c r="J128" s="196"/>
      <c r="K128" s="196"/>
      <c r="L128" s="200"/>
      <c r="M128" s="201"/>
      <c r="N128" s="202"/>
      <c r="O128" s="202"/>
      <c r="P128" s="202"/>
      <c r="Q128" s="202"/>
      <c r="R128" s="202"/>
      <c r="S128" s="202"/>
      <c r="T128" s="203"/>
      <c r="AT128" s="204" t="s">
        <v>172</v>
      </c>
      <c r="AU128" s="204" t="s">
        <v>88</v>
      </c>
      <c r="AV128" s="13" t="s">
        <v>86</v>
      </c>
      <c r="AW128" s="13" t="s">
        <v>39</v>
      </c>
      <c r="AX128" s="13" t="s">
        <v>78</v>
      </c>
      <c r="AY128" s="204" t="s">
        <v>162</v>
      </c>
    </row>
    <row r="129" spans="1:65" s="14" customFormat="1" ht="10.199999999999999">
      <c r="B129" s="205"/>
      <c r="C129" s="206"/>
      <c r="D129" s="190" t="s">
        <v>172</v>
      </c>
      <c r="E129" s="207" t="s">
        <v>32</v>
      </c>
      <c r="F129" s="208" t="s">
        <v>206</v>
      </c>
      <c r="G129" s="206"/>
      <c r="H129" s="209">
        <v>138.38999999999999</v>
      </c>
      <c r="I129" s="210"/>
      <c r="J129" s="206"/>
      <c r="K129" s="206"/>
      <c r="L129" s="211"/>
      <c r="M129" s="212"/>
      <c r="N129" s="213"/>
      <c r="O129" s="213"/>
      <c r="P129" s="213"/>
      <c r="Q129" s="213"/>
      <c r="R129" s="213"/>
      <c r="S129" s="213"/>
      <c r="T129" s="214"/>
      <c r="AT129" s="215" t="s">
        <v>172</v>
      </c>
      <c r="AU129" s="215" t="s">
        <v>88</v>
      </c>
      <c r="AV129" s="14" t="s">
        <v>88</v>
      </c>
      <c r="AW129" s="14" t="s">
        <v>39</v>
      </c>
      <c r="AX129" s="14" t="s">
        <v>78</v>
      </c>
      <c r="AY129" s="215" t="s">
        <v>162</v>
      </c>
    </row>
    <row r="130" spans="1:65" s="15" customFormat="1" ht="10.199999999999999">
      <c r="B130" s="216"/>
      <c r="C130" s="217"/>
      <c r="D130" s="190" t="s">
        <v>172</v>
      </c>
      <c r="E130" s="218" t="s">
        <v>32</v>
      </c>
      <c r="F130" s="219" t="s">
        <v>175</v>
      </c>
      <c r="G130" s="217"/>
      <c r="H130" s="220">
        <v>138.38999999999999</v>
      </c>
      <c r="I130" s="221"/>
      <c r="J130" s="217"/>
      <c r="K130" s="217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172</v>
      </c>
      <c r="AU130" s="226" t="s">
        <v>88</v>
      </c>
      <c r="AV130" s="15" t="s">
        <v>168</v>
      </c>
      <c r="AW130" s="15" t="s">
        <v>39</v>
      </c>
      <c r="AX130" s="15" t="s">
        <v>86</v>
      </c>
      <c r="AY130" s="226" t="s">
        <v>162</v>
      </c>
    </row>
    <row r="131" spans="1:65" s="2" customFormat="1" ht="24.15" customHeight="1">
      <c r="A131" s="37"/>
      <c r="B131" s="38"/>
      <c r="C131" s="177" t="s">
        <v>207</v>
      </c>
      <c r="D131" s="177" t="s">
        <v>164</v>
      </c>
      <c r="E131" s="178" t="s">
        <v>208</v>
      </c>
      <c r="F131" s="179" t="s">
        <v>209</v>
      </c>
      <c r="G131" s="180" t="s">
        <v>94</v>
      </c>
      <c r="H131" s="181">
        <v>138.38999999999999</v>
      </c>
      <c r="I131" s="182"/>
      <c r="J131" s="183">
        <f>ROUND(I131*H131,2)</f>
        <v>0</v>
      </c>
      <c r="K131" s="179" t="s">
        <v>167</v>
      </c>
      <c r="L131" s="42"/>
      <c r="M131" s="184" t="s">
        <v>32</v>
      </c>
      <c r="N131" s="185" t="s">
        <v>49</v>
      </c>
      <c r="O131" s="67"/>
      <c r="P131" s="186">
        <f>O131*H131</f>
        <v>0</v>
      </c>
      <c r="Q131" s="186">
        <v>0</v>
      </c>
      <c r="R131" s="186">
        <f>Q131*H131</f>
        <v>0</v>
      </c>
      <c r="S131" s="186">
        <v>9.8000000000000004E-2</v>
      </c>
      <c r="T131" s="187">
        <f>S131*H131</f>
        <v>13.56222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8" t="s">
        <v>168</v>
      </c>
      <c r="AT131" s="188" t="s">
        <v>164</v>
      </c>
      <c r="AU131" s="188" t="s">
        <v>88</v>
      </c>
      <c r="AY131" s="19" t="s">
        <v>162</v>
      </c>
      <c r="BE131" s="189">
        <f>IF(N131="základní",J131,0)</f>
        <v>0</v>
      </c>
      <c r="BF131" s="189">
        <f>IF(N131="snížená",J131,0)</f>
        <v>0</v>
      </c>
      <c r="BG131" s="189">
        <f>IF(N131="zákl. přenesená",J131,0)</f>
        <v>0</v>
      </c>
      <c r="BH131" s="189">
        <f>IF(N131="sníž. přenesená",J131,0)</f>
        <v>0</v>
      </c>
      <c r="BI131" s="189">
        <f>IF(N131="nulová",J131,0)</f>
        <v>0</v>
      </c>
      <c r="BJ131" s="19" t="s">
        <v>86</v>
      </c>
      <c r="BK131" s="189">
        <f>ROUND(I131*H131,2)</f>
        <v>0</v>
      </c>
      <c r="BL131" s="19" t="s">
        <v>168</v>
      </c>
      <c r="BM131" s="188" t="s">
        <v>210</v>
      </c>
    </row>
    <row r="132" spans="1:65" s="2" customFormat="1" ht="192">
      <c r="A132" s="37"/>
      <c r="B132" s="38"/>
      <c r="C132" s="39"/>
      <c r="D132" s="190" t="s">
        <v>170</v>
      </c>
      <c r="E132" s="39"/>
      <c r="F132" s="191" t="s">
        <v>179</v>
      </c>
      <c r="G132" s="39"/>
      <c r="H132" s="39"/>
      <c r="I132" s="192"/>
      <c r="J132" s="39"/>
      <c r="K132" s="39"/>
      <c r="L132" s="42"/>
      <c r="M132" s="193"/>
      <c r="N132" s="194"/>
      <c r="O132" s="67"/>
      <c r="P132" s="67"/>
      <c r="Q132" s="67"/>
      <c r="R132" s="67"/>
      <c r="S132" s="67"/>
      <c r="T132" s="68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9" t="s">
        <v>170</v>
      </c>
      <c r="AU132" s="19" t="s">
        <v>88</v>
      </c>
    </row>
    <row r="133" spans="1:65" s="13" customFormat="1" ht="10.199999999999999">
      <c r="B133" s="195"/>
      <c r="C133" s="196"/>
      <c r="D133" s="190" t="s">
        <v>172</v>
      </c>
      <c r="E133" s="197" t="s">
        <v>32</v>
      </c>
      <c r="F133" s="198" t="s">
        <v>173</v>
      </c>
      <c r="G133" s="196"/>
      <c r="H133" s="197" t="s">
        <v>32</v>
      </c>
      <c r="I133" s="199"/>
      <c r="J133" s="196"/>
      <c r="K133" s="196"/>
      <c r="L133" s="200"/>
      <c r="M133" s="201"/>
      <c r="N133" s="202"/>
      <c r="O133" s="202"/>
      <c r="P133" s="202"/>
      <c r="Q133" s="202"/>
      <c r="R133" s="202"/>
      <c r="S133" s="202"/>
      <c r="T133" s="203"/>
      <c r="AT133" s="204" t="s">
        <v>172</v>
      </c>
      <c r="AU133" s="204" t="s">
        <v>88</v>
      </c>
      <c r="AV133" s="13" t="s">
        <v>86</v>
      </c>
      <c r="AW133" s="13" t="s">
        <v>39</v>
      </c>
      <c r="AX133" s="13" t="s">
        <v>78</v>
      </c>
      <c r="AY133" s="204" t="s">
        <v>162</v>
      </c>
    </row>
    <row r="134" spans="1:65" s="13" customFormat="1" ht="10.199999999999999">
      <c r="B134" s="195"/>
      <c r="C134" s="196"/>
      <c r="D134" s="190" t="s">
        <v>172</v>
      </c>
      <c r="E134" s="197" t="s">
        <v>32</v>
      </c>
      <c r="F134" s="198" t="s">
        <v>188</v>
      </c>
      <c r="G134" s="196"/>
      <c r="H134" s="197" t="s">
        <v>32</v>
      </c>
      <c r="I134" s="199"/>
      <c r="J134" s="196"/>
      <c r="K134" s="196"/>
      <c r="L134" s="200"/>
      <c r="M134" s="201"/>
      <c r="N134" s="202"/>
      <c r="O134" s="202"/>
      <c r="P134" s="202"/>
      <c r="Q134" s="202"/>
      <c r="R134" s="202"/>
      <c r="S134" s="202"/>
      <c r="T134" s="203"/>
      <c r="AT134" s="204" t="s">
        <v>172</v>
      </c>
      <c r="AU134" s="204" t="s">
        <v>88</v>
      </c>
      <c r="AV134" s="13" t="s">
        <v>86</v>
      </c>
      <c r="AW134" s="13" t="s">
        <v>39</v>
      </c>
      <c r="AX134" s="13" t="s">
        <v>78</v>
      </c>
      <c r="AY134" s="204" t="s">
        <v>162</v>
      </c>
    </row>
    <row r="135" spans="1:65" s="14" customFormat="1" ht="10.199999999999999">
      <c r="B135" s="205"/>
      <c r="C135" s="206"/>
      <c r="D135" s="190" t="s">
        <v>172</v>
      </c>
      <c r="E135" s="207" t="s">
        <v>32</v>
      </c>
      <c r="F135" s="208" t="s">
        <v>211</v>
      </c>
      <c r="G135" s="206"/>
      <c r="H135" s="209">
        <v>138.38999999999999</v>
      </c>
      <c r="I135" s="210"/>
      <c r="J135" s="206"/>
      <c r="K135" s="206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172</v>
      </c>
      <c r="AU135" s="215" t="s">
        <v>88</v>
      </c>
      <c r="AV135" s="14" t="s">
        <v>88</v>
      </c>
      <c r="AW135" s="14" t="s">
        <v>39</v>
      </c>
      <c r="AX135" s="14" t="s">
        <v>78</v>
      </c>
      <c r="AY135" s="215" t="s">
        <v>162</v>
      </c>
    </row>
    <row r="136" spans="1:65" s="15" customFormat="1" ht="10.199999999999999">
      <c r="B136" s="216"/>
      <c r="C136" s="217"/>
      <c r="D136" s="190" t="s">
        <v>172</v>
      </c>
      <c r="E136" s="218" t="s">
        <v>32</v>
      </c>
      <c r="F136" s="219" t="s">
        <v>175</v>
      </c>
      <c r="G136" s="217"/>
      <c r="H136" s="220">
        <v>138.38999999999999</v>
      </c>
      <c r="I136" s="221"/>
      <c r="J136" s="217"/>
      <c r="K136" s="217"/>
      <c r="L136" s="222"/>
      <c r="M136" s="223"/>
      <c r="N136" s="224"/>
      <c r="O136" s="224"/>
      <c r="P136" s="224"/>
      <c r="Q136" s="224"/>
      <c r="R136" s="224"/>
      <c r="S136" s="224"/>
      <c r="T136" s="225"/>
      <c r="AT136" s="226" t="s">
        <v>172</v>
      </c>
      <c r="AU136" s="226" t="s">
        <v>88</v>
      </c>
      <c r="AV136" s="15" t="s">
        <v>168</v>
      </c>
      <c r="AW136" s="15" t="s">
        <v>39</v>
      </c>
      <c r="AX136" s="15" t="s">
        <v>86</v>
      </c>
      <c r="AY136" s="226" t="s">
        <v>162</v>
      </c>
    </row>
    <row r="137" spans="1:65" s="2" customFormat="1" ht="37.799999999999997" customHeight="1">
      <c r="A137" s="37"/>
      <c r="B137" s="38"/>
      <c r="C137" s="177" t="s">
        <v>212</v>
      </c>
      <c r="D137" s="177" t="s">
        <v>164</v>
      </c>
      <c r="E137" s="178" t="s">
        <v>213</v>
      </c>
      <c r="F137" s="179" t="s">
        <v>214</v>
      </c>
      <c r="G137" s="180" t="s">
        <v>94</v>
      </c>
      <c r="H137" s="181">
        <v>371.76</v>
      </c>
      <c r="I137" s="182"/>
      <c r="J137" s="183">
        <f>ROUND(I137*H137,2)</f>
        <v>0</v>
      </c>
      <c r="K137" s="179" t="s">
        <v>167</v>
      </c>
      <c r="L137" s="42"/>
      <c r="M137" s="184" t="s">
        <v>32</v>
      </c>
      <c r="N137" s="185" t="s">
        <v>49</v>
      </c>
      <c r="O137" s="67"/>
      <c r="P137" s="186">
        <f>O137*H137</f>
        <v>0</v>
      </c>
      <c r="Q137" s="186">
        <v>0</v>
      </c>
      <c r="R137" s="186">
        <f>Q137*H137</f>
        <v>0</v>
      </c>
      <c r="S137" s="186">
        <v>0.28999999999999998</v>
      </c>
      <c r="T137" s="187">
        <f>S137*H137</f>
        <v>107.81039999999999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8" t="s">
        <v>168</v>
      </c>
      <c r="AT137" s="188" t="s">
        <v>164</v>
      </c>
      <c r="AU137" s="188" t="s">
        <v>88</v>
      </c>
      <c r="AY137" s="19" t="s">
        <v>162</v>
      </c>
      <c r="BE137" s="189">
        <f>IF(N137="základní",J137,0)</f>
        <v>0</v>
      </c>
      <c r="BF137" s="189">
        <f>IF(N137="snížená",J137,0)</f>
        <v>0</v>
      </c>
      <c r="BG137" s="189">
        <f>IF(N137="zákl. přenesená",J137,0)</f>
        <v>0</v>
      </c>
      <c r="BH137" s="189">
        <f>IF(N137="sníž. přenesená",J137,0)</f>
        <v>0</v>
      </c>
      <c r="BI137" s="189">
        <f>IF(N137="nulová",J137,0)</f>
        <v>0</v>
      </c>
      <c r="BJ137" s="19" t="s">
        <v>86</v>
      </c>
      <c r="BK137" s="189">
        <f>ROUND(I137*H137,2)</f>
        <v>0</v>
      </c>
      <c r="BL137" s="19" t="s">
        <v>168</v>
      </c>
      <c r="BM137" s="188" t="s">
        <v>215</v>
      </c>
    </row>
    <row r="138" spans="1:65" s="2" customFormat="1" ht="192">
      <c r="A138" s="37"/>
      <c r="B138" s="38"/>
      <c r="C138" s="39"/>
      <c r="D138" s="190" t="s">
        <v>170</v>
      </c>
      <c r="E138" s="39"/>
      <c r="F138" s="191" t="s">
        <v>179</v>
      </c>
      <c r="G138" s="39"/>
      <c r="H138" s="39"/>
      <c r="I138" s="192"/>
      <c r="J138" s="39"/>
      <c r="K138" s="39"/>
      <c r="L138" s="42"/>
      <c r="M138" s="193"/>
      <c r="N138" s="194"/>
      <c r="O138" s="67"/>
      <c r="P138" s="67"/>
      <c r="Q138" s="67"/>
      <c r="R138" s="67"/>
      <c r="S138" s="67"/>
      <c r="T138" s="68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9" t="s">
        <v>170</v>
      </c>
      <c r="AU138" s="19" t="s">
        <v>88</v>
      </c>
    </row>
    <row r="139" spans="1:65" s="13" customFormat="1" ht="10.199999999999999">
      <c r="B139" s="195"/>
      <c r="C139" s="196"/>
      <c r="D139" s="190" t="s">
        <v>172</v>
      </c>
      <c r="E139" s="197" t="s">
        <v>32</v>
      </c>
      <c r="F139" s="198" t="s">
        <v>173</v>
      </c>
      <c r="G139" s="196"/>
      <c r="H139" s="197" t="s">
        <v>32</v>
      </c>
      <c r="I139" s="199"/>
      <c r="J139" s="196"/>
      <c r="K139" s="196"/>
      <c r="L139" s="200"/>
      <c r="M139" s="201"/>
      <c r="N139" s="202"/>
      <c r="O139" s="202"/>
      <c r="P139" s="202"/>
      <c r="Q139" s="202"/>
      <c r="R139" s="202"/>
      <c r="S139" s="202"/>
      <c r="T139" s="203"/>
      <c r="AT139" s="204" t="s">
        <v>172</v>
      </c>
      <c r="AU139" s="204" t="s">
        <v>88</v>
      </c>
      <c r="AV139" s="13" t="s">
        <v>86</v>
      </c>
      <c r="AW139" s="13" t="s">
        <v>39</v>
      </c>
      <c r="AX139" s="13" t="s">
        <v>78</v>
      </c>
      <c r="AY139" s="204" t="s">
        <v>162</v>
      </c>
    </row>
    <row r="140" spans="1:65" s="14" customFormat="1" ht="10.199999999999999">
      <c r="B140" s="205"/>
      <c r="C140" s="206"/>
      <c r="D140" s="190" t="s">
        <v>172</v>
      </c>
      <c r="E140" s="207" t="s">
        <v>32</v>
      </c>
      <c r="F140" s="208" t="s">
        <v>216</v>
      </c>
      <c r="G140" s="206"/>
      <c r="H140" s="209">
        <v>371.76</v>
      </c>
      <c r="I140" s="210"/>
      <c r="J140" s="206"/>
      <c r="K140" s="206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172</v>
      </c>
      <c r="AU140" s="215" t="s">
        <v>88</v>
      </c>
      <c r="AV140" s="14" t="s">
        <v>88</v>
      </c>
      <c r="AW140" s="14" t="s">
        <v>39</v>
      </c>
      <c r="AX140" s="14" t="s">
        <v>78</v>
      </c>
      <c r="AY140" s="215" t="s">
        <v>162</v>
      </c>
    </row>
    <row r="141" spans="1:65" s="15" customFormat="1" ht="10.199999999999999">
      <c r="B141" s="216"/>
      <c r="C141" s="217"/>
      <c r="D141" s="190" t="s">
        <v>172</v>
      </c>
      <c r="E141" s="218" t="s">
        <v>32</v>
      </c>
      <c r="F141" s="219" t="s">
        <v>175</v>
      </c>
      <c r="G141" s="217"/>
      <c r="H141" s="220">
        <v>371.76</v>
      </c>
      <c r="I141" s="221"/>
      <c r="J141" s="217"/>
      <c r="K141" s="217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172</v>
      </c>
      <c r="AU141" s="226" t="s">
        <v>88</v>
      </c>
      <c r="AV141" s="15" t="s">
        <v>168</v>
      </c>
      <c r="AW141" s="15" t="s">
        <v>39</v>
      </c>
      <c r="AX141" s="15" t="s">
        <v>86</v>
      </c>
      <c r="AY141" s="226" t="s">
        <v>162</v>
      </c>
    </row>
    <row r="142" spans="1:65" s="2" customFormat="1" ht="37.799999999999997" customHeight="1">
      <c r="A142" s="37"/>
      <c r="B142" s="38"/>
      <c r="C142" s="177" t="s">
        <v>217</v>
      </c>
      <c r="D142" s="177" t="s">
        <v>164</v>
      </c>
      <c r="E142" s="178" t="s">
        <v>218</v>
      </c>
      <c r="F142" s="179" t="s">
        <v>219</v>
      </c>
      <c r="G142" s="180" t="s">
        <v>94</v>
      </c>
      <c r="H142" s="181">
        <v>371.76</v>
      </c>
      <c r="I142" s="182"/>
      <c r="J142" s="183">
        <f>ROUND(I142*H142,2)</f>
        <v>0</v>
      </c>
      <c r="K142" s="179" t="s">
        <v>167</v>
      </c>
      <c r="L142" s="42"/>
      <c r="M142" s="184" t="s">
        <v>32</v>
      </c>
      <c r="N142" s="185" t="s">
        <v>49</v>
      </c>
      <c r="O142" s="67"/>
      <c r="P142" s="186">
        <f>O142*H142</f>
        <v>0</v>
      </c>
      <c r="Q142" s="186">
        <v>0</v>
      </c>
      <c r="R142" s="186">
        <f>Q142*H142</f>
        <v>0</v>
      </c>
      <c r="S142" s="186">
        <v>0.32500000000000001</v>
      </c>
      <c r="T142" s="187">
        <f>S142*H142</f>
        <v>120.822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8" t="s">
        <v>168</v>
      </c>
      <c r="AT142" s="188" t="s">
        <v>164</v>
      </c>
      <c r="AU142" s="188" t="s">
        <v>88</v>
      </c>
      <c r="AY142" s="19" t="s">
        <v>162</v>
      </c>
      <c r="BE142" s="189">
        <f>IF(N142="základní",J142,0)</f>
        <v>0</v>
      </c>
      <c r="BF142" s="189">
        <f>IF(N142="snížená",J142,0)</f>
        <v>0</v>
      </c>
      <c r="BG142" s="189">
        <f>IF(N142="zákl. přenesená",J142,0)</f>
        <v>0</v>
      </c>
      <c r="BH142" s="189">
        <f>IF(N142="sníž. přenesená",J142,0)</f>
        <v>0</v>
      </c>
      <c r="BI142" s="189">
        <f>IF(N142="nulová",J142,0)</f>
        <v>0</v>
      </c>
      <c r="BJ142" s="19" t="s">
        <v>86</v>
      </c>
      <c r="BK142" s="189">
        <f>ROUND(I142*H142,2)</f>
        <v>0</v>
      </c>
      <c r="BL142" s="19" t="s">
        <v>168</v>
      </c>
      <c r="BM142" s="188" t="s">
        <v>220</v>
      </c>
    </row>
    <row r="143" spans="1:65" s="2" customFormat="1" ht="192">
      <c r="A143" s="37"/>
      <c r="B143" s="38"/>
      <c r="C143" s="39"/>
      <c r="D143" s="190" t="s">
        <v>170</v>
      </c>
      <c r="E143" s="39"/>
      <c r="F143" s="191" t="s">
        <v>179</v>
      </c>
      <c r="G143" s="39"/>
      <c r="H143" s="39"/>
      <c r="I143" s="192"/>
      <c r="J143" s="39"/>
      <c r="K143" s="39"/>
      <c r="L143" s="42"/>
      <c r="M143" s="193"/>
      <c r="N143" s="194"/>
      <c r="O143" s="67"/>
      <c r="P143" s="67"/>
      <c r="Q143" s="67"/>
      <c r="R143" s="67"/>
      <c r="S143" s="67"/>
      <c r="T143" s="68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9" t="s">
        <v>170</v>
      </c>
      <c r="AU143" s="19" t="s">
        <v>88</v>
      </c>
    </row>
    <row r="144" spans="1:65" s="13" customFormat="1" ht="10.199999999999999">
      <c r="B144" s="195"/>
      <c r="C144" s="196"/>
      <c r="D144" s="190" t="s">
        <v>172</v>
      </c>
      <c r="E144" s="197" t="s">
        <v>32</v>
      </c>
      <c r="F144" s="198" t="s">
        <v>173</v>
      </c>
      <c r="G144" s="196"/>
      <c r="H144" s="197" t="s">
        <v>32</v>
      </c>
      <c r="I144" s="199"/>
      <c r="J144" s="196"/>
      <c r="K144" s="196"/>
      <c r="L144" s="200"/>
      <c r="M144" s="201"/>
      <c r="N144" s="202"/>
      <c r="O144" s="202"/>
      <c r="P144" s="202"/>
      <c r="Q144" s="202"/>
      <c r="R144" s="202"/>
      <c r="S144" s="202"/>
      <c r="T144" s="203"/>
      <c r="AT144" s="204" t="s">
        <v>172</v>
      </c>
      <c r="AU144" s="204" t="s">
        <v>88</v>
      </c>
      <c r="AV144" s="13" t="s">
        <v>86</v>
      </c>
      <c r="AW144" s="13" t="s">
        <v>39</v>
      </c>
      <c r="AX144" s="13" t="s">
        <v>78</v>
      </c>
      <c r="AY144" s="204" t="s">
        <v>162</v>
      </c>
    </row>
    <row r="145" spans="1:65" s="14" customFormat="1" ht="10.199999999999999">
      <c r="B145" s="205"/>
      <c r="C145" s="206"/>
      <c r="D145" s="190" t="s">
        <v>172</v>
      </c>
      <c r="E145" s="207" t="s">
        <v>32</v>
      </c>
      <c r="F145" s="208" t="s">
        <v>221</v>
      </c>
      <c r="G145" s="206"/>
      <c r="H145" s="209">
        <v>371.76</v>
      </c>
      <c r="I145" s="210"/>
      <c r="J145" s="206"/>
      <c r="K145" s="206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172</v>
      </c>
      <c r="AU145" s="215" t="s">
        <v>88</v>
      </c>
      <c r="AV145" s="14" t="s">
        <v>88</v>
      </c>
      <c r="AW145" s="14" t="s">
        <v>39</v>
      </c>
      <c r="AX145" s="14" t="s">
        <v>78</v>
      </c>
      <c r="AY145" s="215" t="s">
        <v>162</v>
      </c>
    </row>
    <row r="146" spans="1:65" s="15" customFormat="1" ht="10.199999999999999">
      <c r="B146" s="216"/>
      <c r="C146" s="217"/>
      <c r="D146" s="190" t="s">
        <v>172</v>
      </c>
      <c r="E146" s="218" t="s">
        <v>32</v>
      </c>
      <c r="F146" s="219" t="s">
        <v>175</v>
      </c>
      <c r="G146" s="217"/>
      <c r="H146" s="220">
        <v>371.76</v>
      </c>
      <c r="I146" s="221"/>
      <c r="J146" s="217"/>
      <c r="K146" s="217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172</v>
      </c>
      <c r="AU146" s="226" t="s">
        <v>88</v>
      </c>
      <c r="AV146" s="15" t="s">
        <v>168</v>
      </c>
      <c r="AW146" s="15" t="s">
        <v>39</v>
      </c>
      <c r="AX146" s="15" t="s">
        <v>86</v>
      </c>
      <c r="AY146" s="226" t="s">
        <v>162</v>
      </c>
    </row>
    <row r="147" spans="1:65" s="2" customFormat="1" ht="24.15" customHeight="1">
      <c r="A147" s="37"/>
      <c r="B147" s="38"/>
      <c r="C147" s="177" t="s">
        <v>222</v>
      </c>
      <c r="D147" s="177" t="s">
        <v>164</v>
      </c>
      <c r="E147" s="178" t="s">
        <v>223</v>
      </c>
      <c r="F147" s="179" t="s">
        <v>224</v>
      </c>
      <c r="G147" s="180" t="s">
        <v>94</v>
      </c>
      <c r="H147" s="181">
        <v>371.76</v>
      </c>
      <c r="I147" s="182"/>
      <c r="J147" s="183">
        <f>ROUND(I147*H147,2)</f>
        <v>0</v>
      </c>
      <c r="K147" s="179" t="s">
        <v>167</v>
      </c>
      <c r="L147" s="42"/>
      <c r="M147" s="184" t="s">
        <v>32</v>
      </c>
      <c r="N147" s="185" t="s">
        <v>49</v>
      </c>
      <c r="O147" s="67"/>
      <c r="P147" s="186">
        <f>O147*H147</f>
        <v>0</v>
      </c>
      <c r="Q147" s="186">
        <v>0</v>
      </c>
      <c r="R147" s="186">
        <f>Q147*H147</f>
        <v>0</v>
      </c>
      <c r="S147" s="186">
        <v>0.22</v>
      </c>
      <c r="T147" s="187">
        <f>S147*H147</f>
        <v>81.787199999999999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8" t="s">
        <v>168</v>
      </c>
      <c r="AT147" s="188" t="s">
        <v>164</v>
      </c>
      <c r="AU147" s="188" t="s">
        <v>88</v>
      </c>
      <c r="AY147" s="19" t="s">
        <v>162</v>
      </c>
      <c r="BE147" s="189">
        <f>IF(N147="základní",J147,0)</f>
        <v>0</v>
      </c>
      <c r="BF147" s="189">
        <f>IF(N147="snížená",J147,0)</f>
        <v>0</v>
      </c>
      <c r="BG147" s="189">
        <f>IF(N147="zákl. přenesená",J147,0)</f>
        <v>0</v>
      </c>
      <c r="BH147" s="189">
        <f>IF(N147="sníž. přenesená",J147,0)</f>
        <v>0</v>
      </c>
      <c r="BI147" s="189">
        <f>IF(N147="nulová",J147,0)</f>
        <v>0</v>
      </c>
      <c r="BJ147" s="19" t="s">
        <v>86</v>
      </c>
      <c r="BK147" s="189">
        <f>ROUND(I147*H147,2)</f>
        <v>0</v>
      </c>
      <c r="BL147" s="19" t="s">
        <v>168</v>
      </c>
      <c r="BM147" s="188" t="s">
        <v>225</v>
      </c>
    </row>
    <row r="148" spans="1:65" s="2" customFormat="1" ht="192">
      <c r="A148" s="37"/>
      <c r="B148" s="38"/>
      <c r="C148" s="39"/>
      <c r="D148" s="190" t="s">
        <v>170</v>
      </c>
      <c r="E148" s="39"/>
      <c r="F148" s="191" t="s">
        <v>179</v>
      </c>
      <c r="G148" s="39"/>
      <c r="H148" s="39"/>
      <c r="I148" s="192"/>
      <c r="J148" s="39"/>
      <c r="K148" s="39"/>
      <c r="L148" s="42"/>
      <c r="M148" s="193"/>
      <c r="N148" s="194"/>
      <c r="O148" s="67"/>
      <c r="P148" s="67"/>
      <c r="Q148" s="67"/>
      <c r="R148" s="67"/>
      <c r="S148" s="67"/>
      <c r="T148" s="68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9" t="s">
        <v>170</v>
      </c>
      <c r="AU148" s="19" t="s">
        <v>88</v>
      </c>
    </row>
    <row r="149" spans="1:65" s="13" customFormat="1" ht="10.199999999999999">
      <c r="B149" s="195"/>
      <c r="C149" s="196"/>
      <c r="D149" s="190" t="s">
        <v>172</v>
      </c>
      <c r="E149" s="197" t="s">
        <v>32</v>
      </c>
      <c r="F149" s="198" t="s">
        <v>173</v>
      </c>
      <c r="G149" s="196"/>
      <c r="H149" s="197" t="s">
        <v>32</v>
      </c>
      <c r="I149" s="199"/>
      <c r="J149" s="196"/>
      <c r="K149" s="196"/>
      <c r="L149" s="200"/>
      <c r="M149" s="201"/>
      <c r="N149" s="202"/>
      <c r="O149" s="202"/>
      <c r="P149" s="202"/>
      <c r="Q149" s="202"/>
      <c r="R149" s="202"/>
      <c r="S149" s="202"/>
      <c r="T149" s="203"/>
      <c r="AT149" s="204" t="s">
        <v>172</v>
      </c>
      <c r="AU149" s="204" t="s">
        <v>88</v>
      </c>
      <c r="AV149" s="13" t="s">
        <v>86</v>
      </c>
      <c r="AW149" s="13" t="s">
        <v>39</v>
      </c>
      <c r="AX149" s="13" t="s">
        <v>78</v>
      </c>
      <c r="AY149" s="204" t="s">
        <v>162</v>
      </c>
    </row>
    <row r="150" spans="1:65" s="14" customFormat="1" ht="10.199999999999999">
      <c r="B150" s="205"/>
      <c r="C150" s="206"/>
      <c r="D150" s="190" t="s">
        <v>172</v>
      </c>
      <c r="E150" s="207" t="s">
        <v>32</v>
      </c>
      <c r="F150" s="208" t="s">
        <v>226</v>
      </c>
      <c r="G150" s="206"/>
      <c r="H150" s="209">
        <v>371.76</v>
      </c>
      <c r="I150" s="210"/>
      <c r="J150" s="206"/>
      <c r="K150" s="206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172</v>
      </c>
      <c r="AU150" s="215" t="s">
        <v>88</v>
      </c>
      <c r="AV150" s="14" t="s">
        <v>88</v>
      </c>
      <c r="AW150" s="14" t="s">
        <v>39</v>
      </c>
      <c r="AX150" s="14" t="s">
        <v>78</v>
      </c>
      <c r="AY150" s="215" t="s">
        <v>162</v>
      </c>
    </row>
    <row r="151" spans="1:65" s="15" customFormat="1" ht="10.199999999999999">
      <c r="B151" s="216"/>
      <c r="C151" s="217"/>
      <c r="D151" s="190" t="s">
        <v>172</v>
      </c>
      <c r="E151" s="218" t="s">
        <v>32</v>
      </c>
      <c r="F151" s="219" t="s">
        <v>175</v>
      </c>
      <c r="G151" s="217"/>
      <c r="H151" s="220">
        <v>371.76</v>
      </c>
      <c r="I151" s="221"/>
      <c r="J151" s="217"/>
      <c r="K151" s="217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172</v>
      </c>
      <c r="AU151" s="226" t="s">
        <v>88</v>
      </c>
      <c r="AV151" s="15" t="s">
        <v>168</v>
      </c>
      <c r="AW151" s="15" t="s">
        <v>39</v>
      </c>
      <c r="AX151" s="15" t="s">
        <v>86</v>
      </c>
      <c r="AY151" s="226" t="s">
        <v>162</v>
      </c>
    </row>
    <row r="152" spans="1:65" s="2" customFormat="1" ht="37.799999999999997" customHeight="1">
      <c r="A152" s="37"/>
      <c r="B152" s="38"/>
      <c r="C152" s="177" t="s">
        <v>227</v>
      </c>
      <c r="D152" s="177" t="s">
        <v>164</v>
      </c>
      <c r="E152" s="178" t="s">
        <v>228</v>
      </c>
      <c r="F152" s="179" t="s">
        <v>229</v>
      </c>
      <c r="G152" s="180" t="s">
        <v>94</v>
      </c>
      <c r="H152" s="181">
        <v>36.25</v>
      </c>
      <c r="I152" s="182"/>
      <c r="J152" s="183">
        <f>ROUND(I152*H152,2)</f>
        <v>0</v>
      </c>
      <c r="K152" s="179" t="s">
        <v>167</v>
      </c>
      <c r="L152" s="42"/>
      <c r="M152" s="184" t="s">
        <v>32</v>
      </c>
      <c r="N152" s="185" t="s">
        <v>49</v>
      </c>
      <c r="O152" s="67"/>
      <c r="P152" s="186">
        <f>O152*H152</f>
        <v>0</v>
      </c>
      <c r="Q152" s="186">
        <v>0</v>
      </c>
      <c r="R152" s="186">
        <f>Q152*H152</f>
        <v>0</v>
      </c>
      <c r="S152" s="186">
        <v>0.44</v>
      </c>
      <c r="T152" s="187">
        <f>S152*H152</f>
        <v>15.95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8" t="s">
        <v>168</v>
      </c>
      <c r="AT152" s="188" t="s">
        <v>164</v>
      </c>
      <c r="AU152" s="188" t="s">
        <v>88</v>
      </c>
      <c r="AY152" s="19" t="s">
        <v>162</v>
      </c>
      <c r="BE152" s="189">
        <f>IF(N152="základní",J152,0)</f>
        <v>0</v>
      </c>
      <c r="BF152" s="189">
        <f>IF(N152="snížená",J152,0)</f>
        <v>0</v>
      </c>
      <c r="BG152" s="189">
        <f>IF(N152="zákl. přenesená",J152,0)</f>
        <v>0</v>
      </c>
      <c r="BH152" s="189">
        <f>IF(N152="sníž. přenesená",J152,0)</f>
        <v>0</v>
      </c>
      <c r="BI152" s="189">
        <f>IF(N152="nulová",J152,0)</f>
        <v>0</v>
      </c>
      <c r="BJ152" s="19" t="s">
        <v>86</v>
      </c>
      <c r="BK152" s="189">
        <f>ROUND(I152*H152,2)</f>
        <v>0</v>
      </c>
      <c r="BL152" s="19" t="s">
        <v>168</v>
      </c>
      <c r="BM152" s="188" t="s">
        <v>230</v>
      </c>
    </row>
    <row r="153" spans="1:65" s="2" customFormat="1" ht="192">
      <c r="A153" s="37"/>
      <c r="B153" s="38"/>
      <c r="C153" s="39"/>
      <c r="D153" s="190" t="s">
        <v>170</v>
      </c>
      <c r="E153" s="39"/>
      <c r="F153" s="191" t="s">
        <v>179</v>
      </c>
      <c r="G153" s="39"/>
      <c r="H153" s="39"/>
      <c r="I153" s="192"/>
      <c r="J153" s="39"/>
      <c r="K153" s="39"/>
      <c r="L153" s="42"/>
      <c r="M153" s="193"/>
      <c r="N153" s="194"/>
      <c r="O153" s="67"/>
      <c r="P153" s="67"/>
      <c r="Q153" s="67"/>
      <c r="R153" s="67"/>
      <c r="S153" s="67"/>
      <c r="T153" s="68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9" t="s">
        <v>170</v>
      </c>
      <c r="AU153" s="19" t="s">
        <v>88</v>
      </c>
    </row>
    <row r="154" spans="1:65" s="13" customFormat="1" ht="10.199999999999999">
      <c r="B154" s="195"/>
      <c r="C154" s="196"/>
      <c r="D154" s="190" t="s">
        <v>172</v>
      </c>
      <c r="E154" s="197" t="s">
        <v>32</v>
      </c>
      <c r="F154" s="198" t="s">
        <v>173</v>
      </c>
      <c r="G154" s="196"/>
      <c r="H154" s="197" t="s">
        <v>32</v>
      </c>
      <c r="I154" s="199"/>
      <c r="J154" s="196"/>
      <c r="K154" s="196"/>
      <c r="L154" s="200"/>
      <c r="M154" s="201"/>
      <c r="N154" s="202"/>
      <c r="O154" s="202"/>
      <c r="P154" s="202"/>
      <c r="Q154" s="202"/>
      <c r="R154" s="202"/>
      <c r="S154" s="202"/>
      <c r="T154" s="203"/>
      <c r="AT154" s="204" t="s">
        <v>172</v>
      </c>
      <c r="AU154" s="204" t="s">
        <v>88</v>
      </c>
      <c r="AV154" s="13" t="s">
        <v>86</v>
      </c>
      <c r="AW154" s="13" t="s">
        <v>39</v>
      </c>
      <c r="AX154" s="13" t="s">
        <v>78</v>
      </c>
      <c r="AY154" s="204" t="s">
        <v>162</v>
      </c>
    </row>
    <row r="155" spans="1:65" s="14" customFormat="1" ht="10.199999999999999">
      <c r="B155" s="205"/>
      <c r="C155" s="206"/>
      <c r="D155" s="190" t="s">
        <v>172</v>
      </c>
      <c r="E155" s="207" t="s">
        <v>32</v>
      </c>
      <c r="F155" s="208" t="s">
        <v>231</v>
      </c>
      <c r="G155" s="206"/>
      <c r="H155" s="209">
        <v>36.25</v>
      </c>
      <c r="I155" s="210"/>
      <c r="J155" s="206"/>
      <c r="K155" s="206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172</v>
      </c>
      <c r="AU155" s="215" t="s">
        <v>88</v>
      </c>
      <c r="AV155" s="14" t="s">
        <v>88</v>
      </c>
      <c r="AW155" s="14" t="s">
        <v>39</v>
      </c>
      <c r="AX155" s="14" t="s">
        <v>78</v>
      </c>
      <c r="AY155" s="215" t="s">
        <v>162</v>
      </c>
    </row>
    <row r="156" spans="1:65" s="15" customFormat="1" ht="10.199999999999999">
      <c r="B156" s="216"/>
      <c r="C156" s="217"/>
      <c r="D156" s="190" t="s">
        <v>172</v>
      </c>
      <c r="E156" s="218" t="s">
        <v>32</v>
      </c>
      <c r="F156" s="219" t="s">
        <v>175</v>
      </c>
      <c r="G156" s="217"/>
      <c r="H156" s="220">
        <v>36.25</v>
      </c>
      <c r="I156" s="221"/>
      <c r="J156" s="217"/>
      <c r="K156" s="217"/>
      <c r="L156" s="222"/>
      <c r="M156" s="223"/>
      <c r="N156" s="224"/>
      <c r="O156" s="224"/>
      <c r="P156" s="224"/>
      <c r="Q156" s="224"/>
      <c r="R156" s="224"/>
      <c r="S156" s="224"/>
      <c r="T156" s="225"/>
      <c r="AT156" s="226" t="s">
        <v>172</v>
      </c>
      <c r="AU156" s="226" t="s">
        <v>88</v>
      </c>
      <c r="AV156" s="15" t="s">
        <v>168</v>
      </c>
      <c r="AW156" s="15" t="s">
        <v>39</v>
      </c>
      <c r="AX156" s="15" t="s">
        <v>86</v>
      </c>
      <c r="AY156" s="226" t="s">
        <v>162</v>
      </c>
    </row>
    <row r="157" spans="1:65" s="2" customFormat="1" ht="24.15" customHeight="1">
      <c r="A157" s="37"/>
      <c r="B157" s="38"/>
      <c r="C157" s="177" t="s">
        <v>232</v>
      </c>
      <c r="D157" s="177" t="s">
        <v>164</v>
      </c>
      <c r="E157" s="178" t="s">
        <v>233</v>
      </c>
      <c r="F157" s="179" t="s">
        <v>234</v>
      </c>
      <c r="G157" s="180" t="s">
        <v>94</v>
      </c>
      <c r="H157" s="181">
        <v>1345.04</v>
      </c>
      <c r="I157" s="182"/>
      <c r="J157" s="183">
        <f>ROUND(I157*H157,2)</f>
        <v>0</v>
      </c>
      <c r="K157" s="179" t="s">
        <v>167</v>
      </c>
      <c r="L157" s="42"/>
      <c r="M157" s="184" t="s">
        <v>32</v>
      </c>
      <c r="N157" s="185" t="s">
        <v>49</v>
      </c>
      <c r="O157" s="67"/>
      <c r="P157" s="186">
        <f>O157*H157</f>
        <v>0</v>
      </c>
      <c r="Q157" s="186">
        <v>6.0000000000000002E-5</v>
      </c>
      <c r="R157" s="186">
        <f>Q157*H157</f>
        <v>8.0702399999999994E-2</v>
      </c>
      <c r="S157" s="186">
        <v>0.128</v>
      </c>
      <c r="T157" s="187">
        <f>S157*H157</f>
        <v>172.16512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8" t="s">
        <v>168</v>
      </c>
      <c r="AT157" s="188" t="s">
        <v>164</v>
      </c>
      <c r="AU157" s="188" t="s">
        <v>88</v>
      </c>
      <c r="AY157" s="19" t="s">
        <v>162</v>
      </c>
      <c r="BE157" s="189">
        <f>IF(N157="základní",J157,0)</f>
        <v>0</v>
      </c>
      <c r="BF157" s="189">
        <f>IF(N157="snížená",J157,0)</f>
        <v>0</v>
      </c>
      <c r="BG157" s="189">
        <f>IF(N157="zákl. přenesená",J157,0)</f>
        <v>0</v>
      </c>
      <c r="BH157" s="189">
        <f>IF(N157="sníž. přenesená",J157,0)</f>
        <v>0</v>
      </c>
      <c r="BI157" s="189">
        <f>IF(N157="nulová",J157,0)</f>
        <v>0</v>
      </c>
      <c r="BJ157" s="19" t="s">
        <v>86</v>
      </c>
      <c r="BK157" s="189">
        <f>ROUND(I157*H157,2)</f>
        <v>0</v>
      </c>
      <c r="BL157" s="19" t="s">
        <v>168</v>
      </c>
      <c r="BM157" s="188" t="s">
        <v>235</v>
      </c>
    </row>
    <row r="158" spans="1:65" s="2" customFormat="1" ht="201.6">
      <c r="A158" s="37"/>
      <c r="B158" s="38"/>
      <c r="C158" s="39"/>
      <c r="D158" s="190" t="s">
        <v>170</v>
      </c>
      <c r="E158" s="39"/>
      <c r="F158" s="191" t="s">
        <v>236</v>
      </c>
      <c r="G158" s="39"/>
      <c r="H158" s="39"/>
      <c r="I158" s="192"/>
      <c r="J158" s="39"/>
      <c r="K158" s="39"/>
      <c r="L158" s="42"/>
      <c r="M158" s="193"/>
      <c r="N158" s="194"/>
      <c r="O158" s="67"/>
      <c r="P158" s="67"/>
      <c r="Q158" s="67"/>
      <c r="R158" s="67"/>
      <c r="S158" s="67"/>
      <c r="T158" s="68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9" t="s">
        <v>170</v>
      </c>
      <c r="AU158" s="19" t="s">
        <v>88</v>
      </c>
    </row>
    <row r="159" spans="1:65" s="13" customFormat="1" ht="10.199999999999999">
      <c r="B159" s="195"/>
      <c r="C159" s="196"/>
      <c r="D159" s="190" t="s">
        <v>172</v>
      </c>
      <c r="E159" s="197" t="s">
        <v>32</v>
      </c>
      <c r="F159" s="198" t="s">
        <v>173</v>
      </c>
      <c r="G159" s="196"/>
      <c r="H159" s="197" t="s">
        <v>32</v>
      </c>
      <c r="I159" s="199"/>
      <c r="J159" s="196"/>
      <c r="K159" s="196"/>
      <c r="L159" s="200"/>
      <c r="M159" s="201"/>
      <c r="N159" s="202"/>
      <c r="O159" s="202"/>
      <c r="P159" s="202"/>
      <c r="Q159" s="202"/>
      <c r="R159" s="202"/>
      <c r="S159" s="202"/>
      <c r="T159" s="203"/>
      <c r="AT159" s="204" t="s">
        <v>172</v>
      </c>
      <c r="AU159" s="204" t="s">
        <v>88</v>
      </c>
      <c r="AV159" s="13" t="s">
        <v>86</v>
      </c>
      <c r="AW159" s="13" t="s">
        <v>39</v>
      </c>
      <c r="AX159" s="13" t="s">
        <v>78</v>
      </c>
      <c r="AY159" s="204" t="s">
        <v>162</v>
      </c>
    </row>
    <row r="160" spans="1:65" s="13" customFormat="1" ht="10.199999999999999">
      <c r="B160" s="195"/>
      <c r="C160" s="196"/>
      <c r="D160" s="190" t="s">
        <v>172</v>
      </c>
      <c r="E160" s="197" t="s">
        <v>32</v>
      </c>
      <c r="F160" s="198" t="s">
        <v>188</v>
      </c>
      <c r="G160" s="196"/>
      <c r="H160" s="197" t="s">
        <v>32</v>
      </c>
      <c r="I160" s="199"/>
      <c r="J160" s="196"/>
      <c r="K160" s="196"/>
      <c r="L160" s="200"/>
      <c r="M160" s="201"/>
      <c r="N160" s="202"/>
      <c r="O160" s="202"/>
      <c r="P160" s="202"/>
      <c r="Q160" s="202"/>
      <c r="R160" s="202"/>
      <c r="S160" s="202"/>
      <c r="T160" s="203"/>
      <c r="AT160" s="204" t="s">
        <v>172</v>
      </c>
      <c r="AU160" s="204" t="s">
        <v>88</v>
      </c>
      <c r="AV160" s="13" t="s">
        <v>86</v>
      </c>
      <c r="AW160" s="13" t="s">
        <v>39</v>
      </c>
      <c r="AX160" s="13" t="s">
        <v>78</v>
      </c>
      <c r="AY160" s="204" t="s">
        <v>162</v>
      </c>
    </row>
    <row r="161" spans="1:65" s="14" customFormat="1" ht="10.199999999999999">
      <c r="B161" s="205"/>
      <c r="C161" s="206"/>
      <c r="D161" s="190" t="s">
        <v>172</v>
      </c>
      <c r="E161" s="207" t="s">
        <v>32</v>
      </c>
      <c r="F161" s="208" t="s">
        <v>237</v>
      </c>
      <c r="G161" s="206"/>
      <c r="H161" s="209">
        <v>672.52</v>
      </c>
      <c r="I161" s="210"/>
      <c r="J161" s="206"/>
      <c r="K161" s="206"/>
      <c r="L161" s="211"/>
      <c r="M161" s="212"/>
      <c r="N161" s="213"/>
      <c r="O161" s="213"/>
      <c r="P161" s="213"/>
      <c r="Q161" s="213"/>
      <c r="R161" s="213"/>
      <c r="S161" s="213"/>
      <c r="T161" s="214"/>
      <c r="AT161" s="215" t="s">
        <v>172</v>
      </c>
      <c r="AU161" s="215" t="s">
        <v>88</v>
      </c>
      <c r="AV161" s="14" t="s">
        <v>88</v>
      </c>
      <c r="AW161" s="14" t="s">
        <v>39</v>
      </c>
      <c r="AX161" s="14" t="s">
        <v>78</v>
      </c>
      <c r="AY161" s="215" t="s">
        <v>162</v>
      </c>
    </row>
    <row r="162" spans="1:65" s="14" customFormat="1" ht="10.199999999999999">
      <c r="B162" s="205"/>
      <c r="C162" s="206"/>
      <c r="D162" s="190" t="s">
        <v>172</v>
      </c>
      <c r="E162" s="207" t="s">
        <v>32</v>
      </c>
      <c r="F162" s="208" t="s">
        <v>238</v>
      </c>
      <c r="G162" s="206"/>
      <c r="H162" s="209">
        <v>672.52</v>
      </c>
      <c r="I162" s="210"/>
      <c r="J162" s="206"/>
      <c r="K162" s="206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172</v>
      </c>
      <c r="AU162" s="215" t="s">
        <v>88</v>
      </c>
      <c r="AV162" s="14" t="s">
        <v>88</v>
      </c>
      <c r="AW162" s="14" t="s">
        <v>39</v>
      </c>
      <c r="AX162" s="14" t="s">
        <v>78</v>
      </c>
      <c r="AY162" s="215" t="s">
        <v>162</v>
      </c>
    </row>
    <row r="163" spans="1:65" s="15" customFormat="1" ht="10.199999999999999">
      <c r="B163" s="216"/>
      <c r="C163" s="217"/>
      <c r="D163" s="190" t="s">
        <v>172</v>
      </c>
      <c r="E163" s="218" t="s">
        <v>32</v>
      </c>
      <c r="F163" s="219" t="s">
        <v>175</v>
      </c>
      <c r="G163" s="217"/>
      <c r="H163" s="220">
        <v>1345.04</v>
      </c>
      <c r="I163" s="221"/>
      <c r="J163" s="217"/>
      <c r="K163" s="217"/>
      <c r="L163" s="222"/>
      <c r="M163" s="223"/>
      <c r="N163" s="224"/>
      <c r="O163" s="224"/>
      <c r="P163" s="224"/>
      <c r="Q163" s="224"/>
      <c r="R163" s="224"/>
      <c r="S163" s="224"/>
      <c r="T163" s="225"/>
      <c r="AT163" s="226" t="s">
        <v>172</v>
      </c>
      <c r="AU163" s="226" t="s">
        <v>88</v>
      </c>
      <c r="AV163" s="15" t="s">
        <v>168</v>
      </c>
      <c r="AW163" s="15" t="s">
        <v>39</v>
      </c>
      <c r="AX163" s="15" t="s">
        <v>86</v>
      </c>
      <c r="AY163" s="226" t="s">
        <v>162</v>
      </c>
    </row>
    <row r="164" spans="1:65" s="2" customFormat="1" ht="24.15" customHeight="1">
      <c r="A164" s="37"/>
      <c r="B164" s="38"/>
      <c r="C164" s="177" t="s">
        <v>239</v>
      </c>
      <c r="D164" s="177" t="s">
        <v>164</v>
      </c>
      <c r="E164" s="178" t="s">
        <v>240</v>
      </c>
      <c r="F164" s="179" t="s">
        <v>241</v>
      </c>
      <c r="G164" s="180" t="s">
        <v>99</v>
      </c>
      <c r="H164" s="181">
        <v>82.33</v>
      </c>
      <c r="I164" s="182"/>
      <c r="J164" s="183">
        <f>ROUND(I164*H164,2)</f>
        <v>0</v>
      </c>
      <c r="K164" s="179" t="s">
        <v>167</v>
      </c>
      <c r="L164" s="42"/>
      <c r="M164" s="184" t="s">
        <v>32</v>
      </c>
      <c r="N164" s="185" t="s">
        <v>49</v>
      </c>
      <c r="O164" s="67"/>
      <c r="P164" s="186">
        <f>O164*H164</f>
        <v>0</v>
      </c>
      <c r="Q164" s="186">
        <v>0</v>
      </c>
      <c r="R164" s="186">
        <f>Q164*H164</f>
        <v>0</v>
      </c>
      <c r="S164" s="186">
        <v>0.20499999999999999</v>
      </c>
      <c r="T164" s="187">
        <f>S164*H164</f>
        <v>16.877649999999999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8" t="s">
        <v>168</v>
      </c>
      <c r="AT164" s="188" t="s">
        <v>164</v>
      </c>
      <c r="AU164" s="188" t="s">
        <v>88</v>
      </c>
      <c r="AY164" s="19" t="s">
        <v>162</v>
      </c>
      <c r="BE164" s="189">
        <f>IF(N164="základní",J164,0)</f>
        <v>0</v>
      </c>
      <c r="BF164" s="189">
        <f>IF(N164="snížená",J164,0)</f>
        <v>0</v>
      </c>
      <c r="BG164" s="189">
        <f>IF(N164="zákl. přenesená",J164,0)</f>
        <v>0</v>
      </c>
      <c r="BH164" s="189">
        <f>IF(N164="sníž. přenesená",J164,0)</f>
        <v>0</v>
      </c>
      <c r="BI164" s="189">
        <f>IF(N164="nulová",J164,0)</f>
        <v>0</v>
      </c>
      <c r="BJ164" s="19" t="s">
        <v>86</v>
      </c>
      <c r="BK164" s="189">
        <f>ROUND(I164*H164,2)</f>
        <v>0</v>
      </c>
      <c r="BL164" s="19" t="s">
        <v>168</v>
      </c>
      <c r="BM164" s="188" t="s">
        <v>242</v>
      </c>
    </row>
    <row r="165" spans="1:65" s="2" customFormat="1" ht="134.4">
      <c r="A165" s="37"/>
      <c r="B165" s="38"/>
      <c r="C165" s="39"/>
      <c r="D165" s="190" t="s">
        <v>170</v>
      </c>
      <c r="E165" s="39"/>
      <c r="F165" s="191" t="s">
        <v>243</v>
      </c>
      <c r="G165" s="39"/>
      <c r="H165" s="39"/>
      <c r="I165" s="192"/>
      <c r="J165" s="39"/>
      <c r="K165" s="39"/>
      <c r="L165" s="42"/>
      <c r="M165" s="193"/>
      <c r="N165" s="194"/>
      <c r="O165" s="67"/>
      <c r="P165" s="67"/>
      <c r="Q165" s="67"/>
      <c r="R165" s="67"/>
      <c r="S165" s="67"/>
      <c r="T165" s="68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9" t="s">
        <v>170</v>
      </c>
      <c r="AU165" s="19" t="s">
        <v>88</v>
      </c>
    </row>
    <row r="166" spans="1:65" s="13" customFormat="1" ht="10.199999999999999">
      <c r="B166" s="195"/>
      <c r="C166" s="196"/>
      <c r="D166" s="190" t="s">
        <v>172</v>
      </c>
      <c r="E166" s="197" t="s">
        <v>32</v>
      </c>
      <c r="F166" s="198" t="s">
        <v>173</v>
      </c>
      <c r="G166" s="196"/>
      <c r="H166" s="197" t="s">
        <v>32</v>
      </c>
      <c r="I166" s="199"/>
      <c r="J166" s="196"/>
      <c r="K166" s="196"/>
      <c r="L166" s="200"/>
      <c r="M166" s="201"/>
      <c r="N166" s="202"/>
      <c r="O166" s="202"/>
      <c r="P166" s="202"/>
      <c r="Q166" s="202"/>
      <c r="R166" s="202"/>
      <c r="S166" s="202"/>
      <c r="T166" s="203"/>
      <c r="AT166" s="204" t="s">
        <v>172</v>
      </c>
      <c r="AU166" s="204" t="s">
        <v>88</v>
      </c>
      <c r="AV166" s="13" t="s">
        <v>86</v>
      </c>
      <c r="AW166" s="13" t="s">
        <v>39</v>
      </c>
      <c r="AX166" s="13" t="s">
        <v>78</v>
      </c>
      <c r="AY166" s="204" t="s">
        <v>162</v>
      </c>
    </row>
    <row r="167" spans="1:65" s="14" customFormat="1" ht="10.199999999999999">
      <c r="B167" s="205"/>
      <c r="C167" s="206"/>
      <c r="D167" s="190" t="s">
        <v>172</v>
      </c>
      <c r="E167" s="207" t="s">
        <v>32</v>
      </c>
      <c r="F167" s="208" t="s">
        <v>244</v>
      </c>
      <c r="G167" s="206"/>
      <c r="H167" s="209">
        <v>82.33</v>
      </c>
      <c r="I167" s="210"/>
      <c r="J167" s="206"/>
      <c r="K167" s="206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172</v>
      </c>
      <c r="AU167" s="215" t="s">
        <v>88</v>
      </c>
      <c r="AV167" s="14" t="s">
        <v>88</v>
      </c>
      <c r="AW167" s="14" t="s">
        <v>39</v>
      </c>
      <c r="AX167" s="14" t="s">
        <v>78</v>
      </c>
      <c r="AY167" s="215" t="s">
        <v>162</v>
      </c>
    </row>
    <row r="168" spans="1:65" s="15" customFormat="1" ht="10.199999999999999">
      <c r="B168" s="216"/>
      <c r="C168" s="217"/>
      <c r="D168" s="190" t="s">
        <v>172</v>
      </c>
      <c r="E168" s="218" t="s">
        <v>32</v>
      </c>
      <c r="F168" s="219" t="s">
        <v>175</v>
      </c>
      <c r="G168" s="217"/>
      <c r="H168" s="220">
        <v>82.33</v>
      </c>
      <c r="I168" s="221"/>
      <c r="J168" s="217"/>
      <c r="K168" s="217"/>
      <c r="L168" s="222"/>
      <c r="M168" s="223"/>
      <c r="N168" s="224"/>
      <c r="O168" s="224"/>
      <c r="P168" s="224"/>
      <c r="Q168" s="224"/>
      <c r="R168" s="224"/>
      <c r="S168" s="224"/>
      <c r="T168" s="225"/>
      <c r="AT168" s="226" t="s">
        <v>172</v>
      </c>
      <c r="AU168" s="226" t="s">
        <v>88</v>
      </c>
      <c r="AV168" s="15" t="s">
        <v>168</v>
      </c>
      <c r="AW168" s="15" t="s">
        <v>39</v>
      </c>
      <c r="AX168" s="15" t="s">
        <v>86</v>
      </c>
      <c r="AY168" s="226" t="s">
        <v>162</v>
      </c>
    </row>
    <row r="169" spans="1:65" s="2" customFormat="1" ht="24.15" customHeight="1">
      <c r="A169" s="37"/>
      <c r="B169" s="38"/>
      <c r="C169" s="177" t="s">
        <v>8</v>
      </c>
      <c r="D169" s="177" t="s">
        <v>164</v>
      </c>
      <c r="E169" s="178" t="s">
        <v>245</v>
      </c>
      <c r="F169" s="179" t="s">
        <v>246</v>
      </c>
      <c r="G169" s="180" t="s">
        <v>99</v>
      </c>
      <c r="H169" s="181">
        <v>2.36</v>
      </c>
      <c r="I169" s="182"/>
      <c r="J169" s="183">
        <f>ROUND(I169*H169,2)</f>
        <v>0</v>
      </c>
      <c r="K169" s="179" t="s">
        <v>167</v>
      </c>
      <c r="L169" s="42"/>
      <c r="M169" s="184" t="s">
        <v>32</v>
      </c>
      <c r="N169" s="185" t="s">
        <v>49</v>
      </c>
      <c r="O169" s="67"/>
      <c r="P169" s="186">
        <f>O169*H169</f>
        <v>0</v>
      </c>
      <c r="Q169" s="186">
        <v>0</v>
      </c>
      <c r="R169" s="186">
        <f>Q169*H169</f>
        <v>0</v>
      </c>
      <c r="S169" s="186">
        <v>0.04</v>
      </c>
      <c r="T169" s="187">
        <f>S169*H169</f>
        <v>9.4399999999999998E-2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8" t="s">
        <v>168</v>
      </c>
      <c r="AT169" s="188" t="s">
        <v>164</v>
      </c>
      <c r="AU169" s="188" t="s">
        <v>88</v>
      </c>
      <c r="AY169" s="19" t="s">
        <v>162</v>
      </c>
      <c r="BE169" s="189">
        <f>IF(N169="základní",J169,0)</f>
        <v>0</v>
      </c>
      <c r="BF169" s="189">
        <f>IF(N169="snížená",J169,0)</f>
        <v>0</v>
      </c>
      <c r="BG169" s="189">
        <f>IF(N169="zákl. přenesená",J169,0)</f>
        <v>0</v>
      </c>
      <c r="BH169" s="189">
        <f>IF(N169="sníž. přenesená",J169,0)</f>
        <v>0</v>
      </c>
      <c r="BI169" s="189">
        <f>IF(N169="nulová",J169,0)</f>
        <v>0</v>
      </c>
      <c r="BJ169" s="19" t="s">
        <v>86</v>
      </c>
      <c r="BK169" s="189">
        <f>ROUND(I169*H169,2)</f>
        <v>0</v>
      </c>
      <c r="BL169" s="19" t="s">
        <v>168</v>
      </c>
      <c r="BM169" s="188" t="s">
        <v>247</v>
      </c>
    </row>
    <row r="170" spans="1:65" s="2" customFormat="1" ht="134.4">
      <c r="A170" s="37"/>
      <c r="B170" s="38"/>
      <c r="C170" s="39"/>
      <c r="D170" s="190" t="s">
        <v>170</v>
      </c>
      <c r="E170" s="39"/>
      <c r="F170" s="191" t="s">
        <v>243</v>
      </c>
      <c r="G170" s="39"/>
      <c r="H170" s="39"/>
      <c r="I170" s="192"/>
      <c r="J170" s="39"/>
      <c r="K170" s="39"/>
      <c r="L170" s="42"/>
      <c r="M170" s="193"/>
      <c r="N170" s="194"/>
      <c r="O170" s="67"/>
      <c r="P170" s="67"/>
      <c r="Q170" s="67"/>
      <c r="R170" s="67"/>
      <c r="S170" s="67"/>
      <c r="T170" s="68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9" t="s">
        <v>170</v>
      </c>
      <c r="AU170" s="19" t="s">
        <v>88</v>
      </c>
    </row>
    <row r="171" spans="1:65" s="13" customFormat="1" ht="10.199999999999999">
      <c r="B171" s="195"/>
      <c r="C171" s="196"/>
      <c r="D171" s="190" t="s">
        <v>172</v>
      </c>
      <c r="E171" s="197" t="s">
        <v>32</v>
      </c>
      <c r="F171" s="198" t="s">
        <v>173</v>
      </c>
      <c r="G171" s="196"/>
      <c r="H171" s="197" t="s">
        <v>32</v>
      </c>
      <c r="I171" s="199"/>
      <c r="J171" s="196"/>
      <c r="K171" s="196"/>
      <c r="L171" s="200"/>
      <c r="M171" s="201"/>
      <c r="N171" s="202"/>
      <c r="O171" s="202"/>
      <c r="P171" s="202"/>
      <c r="Q171" s="202"/>
      <c r="R171" s="202"/>
      <c r="S171" s="202"/>
      <c r="T171" s="203"/>
      <c r="AT171" s="204" t="s">
        <v>172</v>
      </c>
      <c r="AU171" s="204" t="s">
        <v>88</v>
      </c>
      <c r="AV171" s="13" t="s">
        <v>86</v>
      </c>
      <c r="AW171" s="13" t="s">
        <v>39</v>
      </c>
      <c r="AX171" s="13" t="s">
        <v>78</v>
      </c>
      <c r="AY171" s="204" t="s">
        <v>162</v>
      </c>
    </row>
    <row r="172" spans="1:65" s="14" customFormat="1" ht="10.199999999999999">
      <c r="B172" s="205"/>
      <c r="C172" s="206"/>
      <c r="D172" s="190" t="s">
        <v>172</v>
      </c>
      <c r="E172" s="207" t="s">
        <v>32</v>
      </c>
      <c r="F172" s="208" t="s">
        <v>248</v>
      </c>
      <c r="G172" s="206"/>
      <c r="H172" s="209">
        <v>2.36</v>
      </c>
      <c r="I172" s="210"/>
      <c r="J172" s="206"/>
      <c r="K172" s="206"/>
      <c r="L172" s="211"/>
      <c r="M172" s="212"/>
      <c r="N172" s="213"/>
      <c r="O172" s="213"/>
      <c r="P172" s="213"/>
      <c r="Q172" s="213"/>
      <c r="R172" s="213"/>
      <c r="S172" s="213"/>
      <c r="T172" s="214"/>
      <c r="AT172" s="215" t="s">
        <v>172</v>
      </c>
      <c r="AU172" s="215" t="s">
        <v>88</v>
      </c>
      <c r="AV172" s="14" t="s">
        <v>88</v>
      </c>
      <c r="AW172" s="14" t="s">
        <v>39</v>
      </c>
      <c r="AX172" s="14" t="s">
        <v>78</v>
      </c>
      <c r="AY172" s="215" t="s">
        <v>162</v>
      </c>
    </row>
    <row r="173" spans="1:65" s="15" customFormat="1" ht="10.199999999999999">
      <c r="B173" s="216"/>
      <c r="C173" s="217"/>
      <c r="D173" s="190" t="s">
        <v>172</v>
      </c>
      <c r="E173" s="218" t="s">
        <v>32</v>
      </c>
      <c r="F173" s="219" t="s">
        <v>175</v>
      </c>
      <c r="G173" s="217"/>
      <c r="H173" s="220">
        <v>2.36</v>
      </c>
      <c r="I173" s="221"/>
      <c r="J173" s="217"/>
      <c r="K173" s="217"/>
      <c r="L173" s="222"/>
      <c r="M173" s="223"/>
      <c r="N173" s="224"/>
      <c r="O173" s="224"/>
      <c r="P173" s="224"/>
      <c r="Q173" s="224"/>
      <c r="R173" s="224"/>
      <c r="S173" s="224"/>
      <c r="T173" s="225"/>
      <c r="AT173" s="226" t="s">
        <v>172</v>
      </c>
      <c r="AU173" s="226" t="s">
        <v>88</v>
      </c>
      <c r="AV173" s="15" t="s">
        <v>168</v>
      </c>
      <c r="AW173" s="15" t="s">
        <v>39</v>
      </c>
      <c r="AX173" s="15" t="s">
        <v>86</v>
      </c>
      <c r="AY173" s="226" t="s">
        <v>162</v>
      </c>
    </row>
    <row r="174" spans="1:65" s="2" customFormat="1" ht="14.4" customHeight="1">
      <c r="A174" s="37"/>
      <c r="B174" s="38"/>
      <c r="C174" s="177" t="s">
        <v>249</v>
      </c>
      <c r="D174" s="177" t="s">
        <v>164</v>
      </c>
      <c r="E174" s="178" t="s">
        <v>250</v>
      </c>
      <c r="F174" s="179" t="s">
        <v>251</v>
      </c>
      <c r="G174" s="180" t="s">
        <v>94</v>
      </c>
      <c r="H174" s="181">
        <v>14.86</v>
      </c>
      <c r="I174" s="182"/>
      <c r="J174" s="183">
        <f>ROUND(I174*H174,2)</f>
        <v>0</v>
      </c>
      <c r="K174" s="179" t="s">
        <v>167</v>
      </c>
      <c r="L174" s="42"/>
      <c r="M174" s="184" t="s">
        <v>32</v>
      </c>
      <c r="N174" s="185" t="s">
        <v>49</v>
      </c>
      <c r="O174" s="67"/>
      <c r="P174" s="186">
        <f>O174*H174</f>
        <v>0</v>
      </c>
      <c r="Q174" s="186">
        <v>0</v>
      </c>
      <c r="R174" s="186">
        <f>Q174*H174</f>
        <v>0</v>
      </c>
      <c r="S174" s="186">
        <v>0</v>
      </c>
      <c r="T174" s="18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8" t="s">
        <v>168</v>
      </c>
      <c r="AT174" s="188" t="s">
        <v>164</v>
      </c>
      <c r="AU174" s="188" t="s">
        <v>88</v>
      </c>
      <c r="AY174" s="19" t="s">
        <v>162</v>
      </c>
      <c r="BE174" s="189">
        <f>IF(N174="základní",J174,0)</f>
        <v>0</v>
      </c>
      <c r="BF174" s="189">
        <f>IF(N174="snížená",J174,0)</f>
        <v>0</v>
      </c>
      <c r="BG174" s="189">
        <f>IF(N174="zákl. přenesená",J174,0)</f>
        <v>0</v>
      </c>
      <c r="BH174" s="189">
        <f>IF(N174="sníž. přenesená",J174,0)</f>
        <v>0</v>
      </c>
      <c r="BI174" s="189">
        <f>IF(N174="nulová",J174,0)</f>
        <v>0</v>
      </c>
      <c r="BJ174" s="19" t="s">
        <v>86</v>
      </c>
      <c r="BK174" s="189">
        <f>ROUND(I174*H174,2)</f>
        <v>0</v>
      </c>
      <c r="BL174" s="19" t="s">
        <v>168</v>
      </c>
      <c r="BM174" s="188" t="s">
        <v>252</v>
      </c>
    </row>
    <row r="175" spans="1:65" s="2" customFormat="1" ht="48">
      <c r="A175" s="37"/>
      <c r="B175" s="38"/>
      <c r="C175" s="39"/>
      <c r="D175" s="190" t="s">
        <v>170</v>
      </c>
      <c r="E175" s="39"/>
      <c r="F175" s="191" t="s">
        <v>253</v>
      </c>
      <c r="G175" s="39"/>
      <c r="H175" s="39"/>
      <c r="I175" s="192"/>
      <c r="J175" s="39"/>
      <c r="K175" s="39"/>
      <c r="L175" s="42"/>
      <c r="M175" s="193"/>
      <c r="N175" s="194"/>
      <c r="O175" s="67"/>
      <c r="P175" s="67"/>
      <c r="Q175" s="67"/>
      <c r="R175" s="67"/>
      <c r="S175" s="67"/>
      <c r="T175" s="68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9" t="s">
        <v>170</v>
      </c>
      <c r="AU175" s="19" t="s">
        <v>88</v>
      </c>
    </row>
    <row r="176" spans="1:65" s="13" customFormat="1" ht="10.199999999999999">
      <c r="B176" s="195"/>
      <c r="C176" s="196"/>
      <c r="D176" s="190" t="s">
        <v>172</v>
      </c>
      <c r="E176" s="197" t="s">
        <v>32</v>
      </c>
      <c r="F176" s="198" t="s">
        <v>173</v>
      </c>
      <c r="G176" s="196"/>
      <c r="H176" s="197" t="s">
        <v>32</v>
      </c>
      <c r="I176" s="199"/>
      <c r="J176" s="196"/>
      <c r="K176" s="196"/>
      <c r="L176" s="200"/>
      <c r="M176" s="201"/>
      <c r="N176" s="202"/>
      <c r="O176" s="202"/>
      <c r="P176" s="202"/>
      <c r="Q176" s="202"/>
      <c r="R176" s="202"/>
      <c r="S176" s="202"/>
      <c r="T176" s="203"/>
      <c r="AT176" s="204" t="s">
        <v>172</v>
      </c>
      <c r="AU176" s="204" t="s">
        <v>88</v>
      </c>
      <c r="AV176" s="13" t="s">
        <v>86</v>
      </c>
      <c r="AW176" s="13" t="s">
        <v>39</v>
      </c>
      <c r="AX176" s="13" t="s">
        <v>78</v>
      </c>
      <c r="AY176" s="204" t="s">
        <v>162</v>
      </c>
    </row>
    <row r="177" spans="1:65" s="14" customFormat="1" ht="10.199999999999999">
      <c r="B177" s="205"/>
      <c r="C177" s="206"/>
      <c r="D177" s="190" t="s">
        <v>172</v>
      </c>
      <c r="E177" s="207" t="s">
        <v>32</v>
      </c>
      <c r="F177" s="208" t="s">
        <v>254</v>
      </c>
      <c r="G177" s="206"/>
      <c r="H177" s="209">
        <v>14.86</v>
      </c>
      <c r="I177" s="210"/>
      <c r="J177" s="206"/>
      <c r="K177" s="206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172</v>
      </c>
      <c r="AU177" s="215" t="s">
        <v>88</v>
      </c>
      <c r="AV177" s="14" t="s">
        <v>88</v>
      </c>
      <c r="AW177" s="14" t="s">
        <v>39</v>
      </c>
      <c r="AX177" s="14" t="s">
        <v>78</v>
      </c>
      <c r="AY177" s="215" t="s">
        <v>162</v>
      </c>
    </row>
    <row r="178" spans="1:65" s="15" customFormat="1" ht="10.199999999999999">
      <c r="B178" s="216"/>
      <c r="C178" s="217"/>
      <c r="D178" s="190" t="s">
        <v>172</v>
      </c>
      <c r="E178" s="218" t="s">
        <v>32</v>
      </c>
      <c r="F178" s="219" t="s">
        <v>175</v>
      </c>
      <c r="G178" s="217"/>
      <c r="H178" s="220">
        <v>14.86</v>
      </c>
      <c r="I178" s="221"/>
      <c r="J178" s="217"/>
      <c r="K178" s="217"/>
      <c r="L178" s="222"/>
      <c r="M178" s="223"/>
      <c r="N178" s="224"/>
      <c r="O178" s="224"/>
      <c r="P178" s="224"/>
      <c r="Q178" s="224"/>
      <c r="R178" s="224"/>
      <c r="S178" s="224"/>
      <c r="T178" s="225"/>
      <c r="AT178" s="226" t="s">
        <v>172</v>
      </c>
      <c r="AU178" s="226" t="s">
        <v>88</v>
      </c>
      <c r="AV178" s="15" t="s">
        <v>168</v>
      </c>
      <c r="AW178" s="15" t="s">
        <v>39</v>
      </c>
      <c r="AX178" s="15" t="s">
        <v>86</v>
      </c>
      <c r="AY178" s="226" t="s">
        <v>162</v>
      </c>
    </row>
    <row r="179" spans="1:65" s="2" customFormat="1" ht="24.15" customHeight="1">
      <c r="A179" s="37"/>
      <c r="B179" s="38"/>
      <c r="C179" s="177" t="s">
        <v>255</v>
      </c>
      <c r="D179" s="177" t="s">
        <v>164</v>
      </c>
      <c r="E179" s="178" t="s">
        <v>256</v>
      </c>
      <c r="F179" s="179" t="s">
        <v>257</v>
      </c>
      <c r="G179" s="180" t="s">
        <v>258</v>
      </c>
      <c r="H179" s="181">
        <v>1.0129999999999999</v>
      </c>
      <c r="I179" s="182"/>
      <c r="J179" s="183">
        <f>ROUND(I179*H179,2)</f>
        <v>0</v>
      </c>
      <c r="K179" s="179" t="s">
        <v>167</v>
      </c>
      <c r="L179" s="42"/>
      <c r="M179" s="184" t="s">
        <v>32</v>
      </c>
      <c r="N179" s="185" t="s">
        <v>49</v>
      </c>
      <c r="O179" s="67"/>
      <c r="P179" s="186">
        <f>O179*H179</f>
        <v>0</v>
      </c>
      <c r="Q179" s="186">
        <v>0</v>
      </c>
      <c r="R179" s="186">
        <f>Q179*H179</f>
        <v>0</v>
      </c>
      <c r="S179" s="186">
        <v>0</v>
      </c>
      <c r="T179" s="18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8" t="s">
        <v>168</v>
      </c>
      <c r="AT179" s="188" t="s">
        <v>164</v>
      </c>
      <c r="AU179" s="188" t="s">
        <v>88</v>
      </c>
      <c r="AY179" s="19" t="s">
        <v>162</v>
      </c>
      <c r="BE179" s="189">
        <f>IF(N179="základní",J179,0)</f>
        <v>0</v>
      </c>
      <c r="BF179" s="189">
        <f>IF(N179="snížená",J179,0)</f>
        <v>0</v>
      </c>
      <c r="BG179" s="189">
        <f>IF(N179="zákl. přenesená",J179,0)</f>
        <v>0</v>
      </c>
      <c r="BH179" s="189">
        <f>IF(N179="sníž. přenesená",J179,0)</f>
        <v>0</v>
      </c>
      <c r="BI179" s="189">
        <f>IF(N179="nulová",J179,0)</f>
        <v>0</v>
      </c>
      <c r="BJ179" s="19" t="s">
        <v>86</v>
      </c>
      <c r="BK179" s="189">
        <f>ROUND(I179*H179,2)</f>
        <v>0</v>
      </c>
      <c r="BL179" s="19" t="s">
        <v>168</v>
      </c>
      <c r="BM179" s="188" t="s">
        <v>259</v>
      </c>
    </row>
    <row r="180" spans="1:65" s="2" customFormat="1" ht="28.8">
      <c r="A180" s="37"/>
      <c r="B180" s="38"/>
      <c r="C180" s="39"/>
      <c r="D180" s="190" t="s">
        <v>170</v>
      </c>
      <c r="E180" s="39"/>
      <c r="F180" s="191" t="s">
        <v>260</v>
      </c>
      <c r="G180" s="39"/>
      <c r="H180" s="39"/>
      <c r="I180" s="192"/>
      <c r="J180" s="39"/>
      <c r="K180" s="39"/>
      <c r="L180" s="42"/>
      <c r="M180" s="193"/>
      <c r="N180" s="194"/>
      <c r="O180" s="67"/>
      <c r="P180" s="67"/>
      <c r="Q180" s="67"/>
      <c r="R180" s="67"/>
      <c r="S180" s="67"/>
      <c r="T180" s="68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9" t="s">
        <v>170</v>
      </c>
      <c r="AU180" s="19" t="s">
        <v>88</v>
      </c>
    </row>
    <row r="181" spans="1:65" s="13" customFormat="1" ht="10.199999999999999">
      <c r="B181" s="195"/>
      <c r="C181" s="196"/>
      <c r="D181" s="190" t="s">
        <v>172</v>
      </c>
      <c r="E181" s="197" t="s">
        <v>32</v>
      </c>
      <c r="F181" s="198" t="s">
        <v>261</v>
      </c>
      <c r="G181" s="196"/>
      <c r="H181" s="197" t="s">
        <v>32</v>
      </c>
      <c r="I181" s="199"/>
      <c r="J181" s="196"/>
      <c r="K181" s="196"/>
      <c r="L181" s="200"/>
      <c r="M181" s="201"/>
      <c r="N181" s="202"/>
      <c r="O181" s="202"/>
      <c r="P181" s="202"/>
      <c r="Q181" s="202"/>
      <c r="R181" s="202"/>
      <c r="S181" s="202"/>
      <c r="T181" s="203"/>
      <c r="AT181" s="204" t="s">
        <v>172</v>
      </c>
      <c r="AU181" s="204" t="s">
        <v>88</v>
      </c>
      <c r="AV181" s="13" t="s">
        <v>86</v>
      </c>
      <c r="AW181" s="13" t="s">
        <v>39</v>
      </c>
      <c r="AX181" s="13" t="s">
        <v>78</v>
      </c>
      <c r="AY181" s="204" t="s">
        <v>162</v>
      </c>
    </row>
    <row r="182" spans="1:65" s="14" customFormat="1" ht="10.199999999999999">
      <c r="B182" s="205"/>
      <c r="C182" s="206"/>
      <c r="D182" s="190" t="s">
        <v>172</v>
      </c>
      <c r="E182" s="207" t="s">
        <v>32</v>
      </c>
      <c r="F182" s="208" t="s">
        <v>262</v>
      </c>
      <c r="G182" s="206"/>
      <c r="H182" s="209">
        <v>1.0129999999999999</v>
      </c>
      <c r="I182" s="210"/>
      <c r="J182" s="206"/>
      <c r="K182" s="206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172</v>
      </c>
      <c r="AU182" s="215" t="s">
        <v>88</v>
      </c>
      <c r="AV182" s="14" t="s">
        <v>88</v>
      </c>
      <c r="AW182" s="14" t="s">
        <v>39</v>
      </c>
      <c r="AX182" s="14" t="s">
        <v>78</v>
      </c>
      <c r="AY182" s="215" t="s">
        <v>162</v>
      </c>
    </row>
    <row r="183" spans="1:65" s="15" customFormat="1" ht="10.199999999999999">
      <c r="B183" s="216"/>
      <c r="C183" s="217"/>
      <c r="D183" s="190" t="s">
        <v>172</v>
      </c>
      <c r="E183" s="218" t="s">
        <v>32</v>
      </c>
      <c r="F183" s="219" t="s">
        <v>175</v>
      </c>
      <c r="G183" s="217"/>
      <c r="H183" s="220">
        <v>1.0129999999999999</v>
      </c>
      <c r="I183" s="221"/>
      <c r="J183" s="217"/>
      <c r="K183" s="217"/>
      <c r="L183" s="222"/>
      <c r="M183" s="223"/>
      <c r="N183" s="224"/>
      <c r="O183" s="224"/>
      <c r="P183" s="224"/>
      <c r="Q183" s="224"/>
      <c r="R183" s="224"/>
      <c r="S183" s="224"/>
      <c r="T183" s="225"/>
      <c r="AT183" s="226" t="s">
        <v>172</v>
      </c>
      <c r="AU183" s="226" t="s">
        <v>88</v>
      </c>
      <c r="AV183" s="15" t="s">
        <v>168</v>
      </c>
      <c r="AW183" s="15" t="s">
        <v>39</v>
      </c>
      <c r="AX183" s="15" t="s">
        <v>86</v>
      </c>
      <c r="AY183" s="226" t="s">
        <v>162</v>
      </c>
    </row>
    <row r="184" spans="1:65" s="2" customFormat="1" ht="14.4" customHeight="1">
      <c r="A184" s="37"/>
      <c r="B184" s="38"/>
      <c r="C184" s="227" t="s">
        <v>263</v>
      </c>
      <c r="D184" s="227" t="s">
        <v>264</v>
      </c>
      <c r="E184" s="228" t="s">
        <v>265</v>
      </c>
      <c r="F184" s="229" t="s">
        <v>266</v>
      </c>
      <c r="G184" s="230" t="s">
        <v>267</v>
      </c>
      <c r="H184" s="231">
        <v>1.7729999999999999</v>
      </c>
      <c r="I184" s="232"/>
      <c r="J184" s="233">
        <f>ROUND(I184*H184,2)</f>
        <v>0</v>
      </c>
      <c r="K184" s="229" t="s">
        <v>167</v>
      </c>
      <c r="L184" s="234"/>
      <c r="M184" s="235" t="s">
        <v>32</v>
      </c>
      <c r="N184" s="236" t="s">
        <v>49</v>
      </c>
      <c r="O184" s="67"/>
      <c r="P184" s="186">
        <f>O184*H184</f>
        <v>0</v>
      </c>
      <c r="Q184" s="186">
        <v>1</v>
      </c>
      <c r="R184" s="186">
        <f>Q184*H184</f>
        <v>1.7729999999999999</v>
      </c>
      <c r="S184" s="186">
        <v>0</v>
      </c>
      <c r="T184" s="18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8" t="s">
        <v>207</v>
      </c>
      <c r="AT184" s="188" t="s">
        <v>264</v>
      </c>
      <c r="AU184" s="188" t="s">
        <v>88</v>
      </c>
      <c r="AY184" s="19" t="s">
        <v>162</v>
      </c>
      <c r="BE184" s="189">
        <f>IF(N184="základní",J184,0)</f>
        <v>0</v>
      </c>
      <c r="BF184" s="189">
        <f>IF(N184="snížená",J184,0)</f>
        <v>0</v>
      </c>
      <c r="BG184" s="189">
        <f>IF(N184="zákl. přenesená",J184,0)</f>
        <v>0</v>
      </c>
      <c r="BH184" s="189">
        <f>IF(N184="sníž. přenesená",J184,0)</f>
        <v>0</v>
      </c>
      <c r="BI184" s="189">
        <f>IF(N184="nulová",J184,0)</f>
        <v>0</v>
      </c>
      <c r="BJ184" s="19" t="s">
        <v>86</v>
      </c>
      <c r="BK184" s="189">
        <f>ROUND(I184*H184,2)</f>
        <v>0</v>
      </c>
      <c r="BL184" s="19" t="s">
        <v>168</v>
      </c>
      <c r="BM184" s="188" t="s">
        <v>268</v>
      </c>
    </row>
    <row r="185" spans="1:65" s="13" customFormat="1" ht="10.199999999999999">
      <c r="B185" s="195"/>
      <c r="C185" s="196"/>
      <c r="D185" s="190" t="s">
        <v>172</v>
      </c>
      <c r="E185" s="197" t="s">
        <v>32</v>
      </c>
      <c r="F185" s="198" t="s">
        <v>269</v>
      </c>
      <c r="G185" s="196"/>
      <c r="H185" s="197" t="s">
        <v>32</v>
      </c>
      <c r="I185" s="199"/>
      <c r="J185" s="196"/>
      <c r="K185" s="196"/>
      <c r="L185" s="200"/>
      <c r="M185" s="201"/>
      <c r="N185" s="202"/>
      <c r="O185" s="202"/>
      <c r="P185" s="202"/>
      <c r="Q185" s="202"/>
      <c r="R185" s="202"/>
      <c r="S185" s="202"/>
      <c r="T185" s="203"/>
      <c r="AT185" s="204" t="s">
        <v>172</v>
      </c>
      <c r="AU185" s="204" t="s">
        <v>88</v>
      </c>
      <c r="AV185" s="13" t="s">
        <v>86</v>
      </c>
      <c r="AW185" s="13" t="s">
        <v>39</v>
      </c>
      <c r="AX185" s="13" t="s">
        <v>78</v>
      </c>
      <c r="AY185" s="204" t="s">
        <v>162</v>
      </c>
    </row>
    <row r="186" spans="1:65" s="14" customFormat="1" ht="10.199999999999999">
      <c r="B186" s="205"/>
      <c r="C186" s="206"/>
      <c r="D186" s="190" t="s">
        <v>172</v>
      </c>
      <c r="E186" s="207" t="s">
        <v>32</v>
      </c>
      <c r="F186" s="208" t="s">
        <v>270</v>
      </c>
      <c r="G186" s="206"/>
      <c r="H186" s="209">
        <v>1.7729999999999999</v>
      </c>
      <c r="I186" s="210"/>
      <c r="J186" s="206"/>
      <c r="K186" s="206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172</v>
      </c>
      <c r="AU186" s="215" t="s">
        <v>88</v>
      </c>
      <c r="AV186" s="14" t="s">
        <v>88</v>
      </c>
      <c r="AW186" s="14" t="s">
        <v>39</v>
      </c>
      <c r="AX186" s="14" t="s">
        <v>86</v>
      </c>
      <c r="AY186" s="215" t="s">
        <v>162</v>
      </c>
    </row>
    <row r="187" spans="1:65" s="2" customFormat="1" ht="37.799999999999997" customHeight="1">
      <c r="A187" s="37"/>
      <c r="B187" s="38"/>
      <c r="C187" s="177" t="s">
        <v>271</v>
      </c>
      <c r="D187" s="177" t="s">
        <v>164</v>
      </c>
      <c r="E187" s="178" t="s">
        <v>272</v>
      </c>
      <c r="F187" s="179" t="s">
        <v>273</v>
      </c>
      <c r="G187" s="180" t="s">
        <v>258</v>
      </c>
      <c r="H187" s="181">
        <v>8</v>
      </c>
      <c r="I187" s="182"/>
      <c r="J187" s="183">
        <f>ROUND(I187*H187,2)</f>
        <v>0</v>
      </c>
      <c r="K187" s="179" t="s">
        <v>167</v>
      </c>
      <c r="L187" s="42"/>
      <c r="M187" s="184" t="s">
        <v>32</v>
      </c>
      <c r="N187" s="185" t="s">
        <v>49</v>
      </c>
      <c r="O187" s="67"/>
      <c r="P187" s="186">
        <f>O187*H187</f>
        <v>0</v>
      </c>
      <c r="Q187" s="186">
        <v>0</v>
      </c>
      <c r="R187" s="186">
        <f>Q187*H187</f>
        <v>0</v>
      </c>
      <c r="S187" s="186">
        <v>0</v>
      </c>
      <c r="T187" s="18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8" t="s">
        <v>168</v>
      </c>
      <c r="AT187" s="188" t="s">
        <v>164</v>
      </c>
      <c r="AU187" s="188" t="s">
        <v>88</v>
      </c>
      <c r="AY187" s="19" t="s">
        <v>162</v>
      </c>
      <c r="BE187" s="189">
        <f>IF(N187="základní",J187,0)</f>
        <v>0</v>
      </c>
      <c r="BF187" s="189">
        <f>IF(N187="snížená",J187,0)</f>
        <v>0</v>
      </c>
      <c r="BG187" s="189">
        <f>IF(N187="zákl. přenesená",J187,0)</f>
        <v>0</v>
      </c>
      <c r="BH187" s="189">
        <f>IF(N187="sníž. přenesená",J187,0)</f>
        <v>0</v>
      </c>
      <c r="BI187" s="189">
        <f>IF(N187="nulová",J187,0)</f>
        <v>0</v>
      </c>
      <c r="BJ187" s="19" t="s">
        <v>86</v>
      </c>
      <c r="BK187" s="189">
        <f>ROUND(I187*H187,2)</f>
        <v>0</v>
      </c>
      <c r="BL187" s="19" t="s">
        <v>168</v>
      </c>
      <c r="BM187" s="188" t="s">
        <v>274</v>
      </c>
    </row>
    <row r="188" spans="1:65" s="2" customFormat="1" ht="57.6">
      <c r="A188" s="37"/>
      <c r="B188" s="38"/>
      <c r="C188" s="39"/>
      <c r="D188" s="190" t="s">
        <v>170</v>
      </c>
      <c r="E188" s="39"/>
      <c r="F188" s="191" t="s">
        <v>275</v>
      </c>
      <c r="G188" s="39"/>
      <c r="H188" s="39"/>
      <c r="I188" s="192"/>
      <c r="J188" s="39"/>
      <c r="K188" s="39"/>
      <c r="L188" s="42"/>
      <c r="M188" s="193"/>
      <c r="N188" s="194"/>
      <c r="O188" s="67"/>
      <c r="P188" s="67"/>
      <c r="Q188" s="67"/>
      <c r="R188" s="67"/>
      <c r="S188" s="67"/>
      <c r="T188" s="68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9" t="s">
        <v>170</v>
      </c>
      <c r="AU188" s="19" t="s">
        <v>88</v>
      </c>
    </row>
    <row r="189" spans="1:65" s="13" customFormat="1" ht="10.199999999999999">
      <c r="B189" s="195"/>
      <c r="C189" s="196"/>
      <c r="D189" s="190" t="s">
        <v>172</v>
      </c>
      <c r="E189" s="197" t="s">
        <v>32</v>
      </c>
      <c r="F189" s="198" t="s">
        <v>173</v>
      </c>
      <c r="G189" s="196"/>
      <c r="H189" s="197" t="s">
        <v>32</v>
      </c>
      <c r="I189" s="199"/>
      <c r="J189" s="196"/>
      <c r="K189" s="196"/>
      <c r="L189" s="200"/>
      <c r="M189" s="201"/>
      <c r="N189" s="202"/>
      <c r="O189" s="202"/>
      <c r="P189" s="202"/>
      <c r="Q189" s="202"/>
      <c r="R189" s="202"/>
      <c r="S189" s="202"/>
      <c r="T189" s="203"/>
      <c r="AT189" s="204" t="s">
        <v>172</v>
      </c>
      <c r="AU189" s="204" t="s">
        <v>88</v>
      </c>
      <c r="AV189" s="13" t="s">
        <v>86</v>
      </c>
      <c r="AW189" s="13" t="s">
        <v>39</v>
      </c>
      <c r="AX189" s="13" t="s">
        <v>78</v>
      </c>
      <c r="AY189" s="204" t="s">
        <v>162</v>
      </c>
    </row>
    <row r="190" spans="1:65" s="14" customFormat="1" ht="10.199999999999999">
      <c r="B190" s="205"/>
      <c r="C190" s="206"/>
      <c r="D190" s="190" t="s">
        <v>172</v>
      </c>
      <c r="E190" s="207" t="s">
        <v>32</v>
      </c>
      <c r="F190" s="208" t="s">
        <v>276</v>
      </c>
      <c r="G190" s="206"/>
      <c r="H190" s="209">
        <v>3</v>
      </c>
      <c r="I190" s="210"/>
      <c r="J190" s="206"/>
      <c r="K190" s="206"/>
      <c r="L190" s="211"/>
      <c r="M190" s="212"/>
      <c r="N190" s="213"/>
      <c r="O190" s="213"/>
      <c r="P190" s="213"/>
      <c r="Q190" s="213"/>
      <c r="R190" s="213"/>
      <c r="S190" s="213"/>
      <c r="T190" s="214"/>
      <c r="AT190" s="215" t="s">
        <v>172</v>
      </c>
      <c r="AU190" s="215" t="s">
        <v>88</v>
      </c>
      <c r="AV190" s="14" t="s">
        <v>88</v>
      </c>
      <c r="AW190" s="14" t="s">
        <v>39</v>
      </c>
      <c r="AX190" s="14" t="s">
        <v>78</v>
      </c>
      <c r="AY190" s="215" t="s">
        <v>162</v>
      </c>
    </row>
    <row r="191" spans="1:65" s="14" customFormat="1" ht="10.199999999999999">
      <c r="B191" s="205"/>
      <c r="C191" s="206"/>
      <c r="D191" s="190" t="s">
        <v>172</v>
      </c>
      <c r="E191" s="207" t="s">
        <v>32</v>
      </c>
      <c r="F191" s="208" t="s">
        <v>277</v>
      </c>
      <c r="G191" s="206"/>
      <c r="H191" s="209">
        <v>5</v>
      </c>
      <c r="I191" s="210"/>
      <c r="J191" s="206"/>
      <c r="K191" s="206"/>
      <c r="L191" s="211"/>
      <c r="M191" s="212"/>
      <c r="N191" s="213"/>
      <c r="O191" s="213"/>
      <c r="P191" s="213"/>
      <c r="Q191" s="213"/>
      <c r="R191" s="213"/>
      <c r="S191" s="213"/>
      <c r="T191" s="214"/>
      <c r="AT191" s="215" t="s">
        <v>172</v>
      </c>
      <c r="AU191" s="215" t="s">
        <v>88</v>
      </c>
      <c r="AV191" s="14" t="s">
        <v>88</v>
      </c>
      <c r="AW191" s="14" t="s">
        <v>39</v>
      </c>
      <c r="AX191" s="14" t="s">
        <v>78</v>
      </c>
      <c r="AY191" s="215" t="s">
        <v>162</v>
      </c>
    </row>
    <row r="192" spans="1:65" s="15" customFormat="1" ht="10.199999999999999">
      <c r="B192" s="216"/>
      <c r="C192" s="217"/>
      <c r="D192" s="190" t="s">
        <v>172</v>
      </c>
      <c r="E192" s="218" t="s">
        <v>32</v>
      </c>
      <c r="F192" s="219" t="s">
        <v>175</v>
      </c>
      <c r="G192" s="217"/>
      <c r="H192" s="220">
        <v>8</v>
      </c>
      <c r="I192" s="221"/>
      <c r="J192" s="217"/>
      <c r="K192" s="217"/>
      <c r="L192" s="222"/>
      <c r="M192" s="223"/>
      <c r="N192" s="224"/>
      <c r="O192" s="224"/>
      <c r="P192" s="224"/>
      <c r="Q192" s="224"/>
      <c r="R192" s="224"/>
      <c r="S192" s="224"/>
      <c r="T192" s="225"/>
      <c r="AT192" s="226" t="s">
        <v>172</v>
      </c>
      <c r="AU192" s="226" t="s">
        <v>88</v>
      </c>
      <c r="AV192" s="15" t="s">
        <v>168</v>
      </c>
      <c r="AW192" s="15" t="s">
        <v>39</v>
      </c>
      <c r="AX192" s="15" t="s">
        <v>86</v>
      </c>
      <c r="AY192" s="226" t="s">
        <v>162</v>
      </c>
    </row>
    <row r="193" spans="1:65" s="2" customFormat="1" ht="24.15" customHeight="1">
      <c r="A193" s="37"/>
      <c r="B193" s="38"/>
      <c r="C193" s="177" t="s">
        <v>278</v>
      </c>
      <c r="D193" s="177" t="s">
        <v>164</v>
      </c>
      <c r="E193" s="178" t="s">
        <v>279</v>
      </c>
      <c r="F193" s="179" t="s">
        <v>280</v>
      </c>
      <c r="G193" s="180" t="s">
        <v>258</v>
      </c>
      <c r="H193" s="181">
        <v>16.527000000000001</v>
      </c>
      <c r="I193" s="182"/>
      <c r="J193" s="183">
        <f>ROUND(I193*H193,2)</f>
        <v>0</v>
      </c>
      <c r="K193" s="179" t="s">
        <v>167</v>
      </c>
      <c r="L193" s="42"/>
      <c r="M193" s="184" t="s">
        <v>32</v>
      </c>
      <c r="N193" s="185" t="s">
        <v>49</v>
      </c>
      <c r="O193" s="67"/>
      <c r="P193" s="186">
        <f>O193*H193</f>
        <v>0</v>
      </c>
      <c r="Q193" s="186">
        <v>0</v>
      </c>
      <c r="R193" s="186">
        <f>Q193*H193</f>
        <v>0</v>
      </c>
      <c r="S193" s="186">
        <v>0</v>
      </c>
      <c r="T193" s="18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8" t="s">
        <v>168</v>
      </c>
      <c r="AT193" s="188" t="s">
        <v>164</v>
      </c>
      <c r="AU193" s="188" t="s">
        <v>88</v>
      </c>
      <c r="AY193" s="19" t="s">
        <v>162</v>
      </c>
      <c r="BE193" s="189">
        <f>IF(N193="základní",J193,0)</f>
        <v>0</v>
      </c>
      <c r="BF193" s="189">
        <f>IF(N193="snížená",J193,0)</f>
        <v>0</v>
      </c>
      <c r="BG193" s="189">
        <f>IF(N193="zákl. přenesená",J193,0)</f>
        <v>0</v>
      </c>
      <c r="BH193" s="189">
        <f>IF(N193="sníž. přenesená",J193,0)</f>
        <v>0</v>
      </c>
      <c r="BI193" s="189">
        <f>IF(N193="nulová",J193,0)</f>
        <v>0</v>
      </c>
      <c r="BJ193" s="19" t="s">
        <v>86</v>
      </c>
      <c r="BK193" s="189">
        <f>ROUND(I193*H193,2)</f>
        <v>0</v>
      </c>
      <c r="BL193" s="19" t="s">
        <v>168</v>
      </c>
      <c r="BM193" s="188" t="s">
        <v>281</v>
      </c>
    </row>
    <row r="194" spans="1:65" s="2" customFormat="1" ht="105.6">
      <c r="A194" s="37"/>
      <c r="B194" s="38"/>
      <c r="C194" s="39"/>
      <c r="D194" s="190" t="s">
        <v>170</v>
      </c>
      <c r="E194" s="39"/>
      <c r="F194" s="191" t="s">
        <v>282</v>
      </c>
      <c r="G194" s="39"/>
      <c r="H194" s="39"/>
      <c r="I194" s="192"/>
      <c r="J194" s="39"/>
      <c r="K194" s="39"/>
      <c r="L194" s="42"/>
      <c r="M194" s="193"/>
      <c r="N194" s="194"/>
      <c r="O194" s="67"/>
      <c r="P194" s="67"/>
      <c r="Q194" s="67"/>
      <c r="R194" s="67"/>
      <c r="S194" s="67"/>
      <c r="T194" s="68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9" t="s">
        <v>170</v>
      </c>
      <c r="AU194" s="19" t="s">
        <v>88</v>
      </c>
    </row>
    <row r="195" spans="1:65" s="13" customFormat="1" ht="10.199999999999999">
      <c r="B195" s="195"/>
      <c r="C195" s="196"/>
      <c r="D195" s="190" t="s">
        <v>172</v>
      </c>
      <c r="E195" s="197" t="s">
        <v>32</v>
      </c>
      <c r="F195" s="198" t="s">
        <v>173</v>
      </c>
      <c r="G195" s="196"/>
      <c r="H195" s="197" t="s">
        <v>32</v>
      </c>
      <c r="I195" s="199"/>
      <c r="J195" s="196"/>
      <c r="K195" s="196"/>
      <c r="L195" s="200"/>
      <c r="M195" s="201"/>
      <c r="N195" s="202"/>
      <c r="O195" s="202"/>
      <c r="P195" s="202"/>
      <c r="Q195" s="202"/>
      <c r="R195" s="202"/>
      <c r="S195" s="202"/>
      <c r="T195" s="203"/>
      <c r="AT195" s="204" t="s">
        <v>172</v>
      </c>
      <c r="AU195" s="204" t="s">
        <v>88</v>
      </c>
      <c r="AV195" s="13" t="s">
        <v>86</v>
      </c>
      <c r="AW195" s="13" t="s">
        <v>39</v>
      </c>
      <c r="AX195" s="13" t="s">
        <v>78</v>
      </c>
      <c r="AY195" s="204" t="s">
        <v>162</v>
      </c>
    </row>
    <row r="196" spans="1:65" s="14" customFormat="1" ht="10.199999999999999">
      <c r="B196" s="205"/>
      <c r="C196" s="206"/>
      <c r="D196" s="190" t="s">
        <v>172</v>
      </c>
      <c r="E196" s="207" t="s">
        <v>32</v>
      </c>
      <c r="F196" s="208" t="s">
        <v>283</v>
      </c>
      <c r="G196" s="206"/>
      <c r="H196" s="209">
        <v>18</v>
      </c>
      <c r="I196" s="210"/>
      <c r="J196" s="206"/>
      <c r="K196" s="206"/>
      <c r="L196" s="211"/>
      <c r="M196" s="212"/>
      <c r="N196" s="213"/>
      <c r="O196" s="213"/>
      <c r="P196" s="213"/>
      <c r="Q196" s="213"/>
      <c r="R196" s="213"/>
      <c r="S196" s="213"/>
      <c r="T196" s="214"/>
      <c r="AT196" s="215" t="s">
        <v>172</v>
      </c>
      <c r="AU196" s="215" t="s">
        <v>88</v>
      </c>
      <c r="AV196" s="14" t="s">
        <v>88</v>
      </c>
      <c r="AW196" s="14" t="s">
        <v>39</v>
      </c>
      <c r="AX196" s="14" t="s">
        <v>78</v>
      </c>
      <c r="AY196" s="215" t="s">
        <v>162</v>
      </c>
    </row>
    <row r="197" spans="1:65" s="14" customFormat="1" ht="10.199999999999999">
      <c r="B197" s="205"/>
      <c r="C197" s="206"/>
      <c r="D197" s="190" t="s">
        <v>172</v>
      </c>
      <c r="E197" s="207" t="s">
        <v>32</v>
      </c>
      <c r="F197" s="208" t="s">
        <v>284</v>
      </c>
      <c r="G197" s="206"/>
      <c r="H197" s="209">
        <v>-1.4730000000000001</v>
      </c>
      <c r="I197" s="210"/>
      <c r="J197" s="206"/>
      <c r="K197" s="206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172</v>
      </c>
      <c r="AU197" s="215" t="s">
        <v>88</v>
      </c>
      <c r="AV197" s="14" t="s">
        <v>88</v>
      </c>
      <c r="AW197" s="14" t="s">
        <v>39</v>
      </c>
      <c r="AX197" s="14" t="s">
        <v>78</v>
      </c>
      <c r="AY197" s="215" t="s">
        <v>162</v>
      </c>
    </row>
    <row r="198" spans="1:65" s="15" customFormat="1" ht="10.199999999999999">
      <c r="B198" s="216"/>
      <c r="C198" s="217"/>
      <c r="D198" s="190" t="s">
        <v>172</v>
      </c>
      <c r="E198" s="218" t="s">
        <v>32</v>
      </c>
      <c r="F198" s="219" t="s">
        <v>175</v>
      </c>
      <c r="G198" s="217"/>
      <c r="H198" s="220">
        <v>16.527000000000001</v>
      </c>
      <c r="I198" s="221"/>
      <c r="J198" s="217"/>
      <c r="K198" s="217"/>
      <c r="L198" s="222"/>
      <c r="M198" s="223"/>
      <c r="N198" s="224"/>
      <c r="O198" s="224"/>
      <c r="P198" s="224"/>
      <c r="Q198" s="224"/>
      <c r="R198" s="224"/>
      <c r="S198" s="224"/>
      <c r="T198" s="225"/>
      <c r="AT198" s="226" t="s">
        <v>172</v>
      </c>
      <c r="AU198" s="226" t="s">
        <v>88</v>
      </c>
      <c r="AV198" s="15" t="s">
        <v>168</v>
      </c>
      <c r="AW198" s="15" t="s">
        <v>39</v>
      </c>
      <c r="AX198" s="15" t="s">
        <v>86</v>
      </c>
      <c r="AY198" s="226" t="s">
        <v>162</v>
      </c>
    </row>
    <row r="199" spans="1:65" s="2" customFormat="1" ht="14.4" customHeight="1">
      <c r="A199" s="37"/>
      <c r="B199" s="38"/>
      <c r="C199" s="177" t="s">
        <v>7</v>
      </c>
      <c r="D199" s="177" t="s">
        <v>164</v>
      </c>
      <c r="E199" s="178" t="s">
        <v>285</v>
      </c>
      <c r="F199" s="179" t="s">
        <v>286</v>
      </c>
      <c r="G199" s="180" t="s">
        <v>258</v>
      </c>
      <c r="H199" s="181">
        <v>18</v>
      </c>
      <c r="I199" s="182"/>
      <c r="J199" s="183">
        <f>ROUND(I199*H199,2)</f>
        <v>0</v>
      </c>
      <c r="K199" s="179" t="s">
        <v>167</v>
      </c>
      <c r="L199" s="42"/>
      <c r="M199" s="184" t="s">
        <v>32</v>
      </c>
      <c r="N199" s="185" t="s">
        <v>49</v>
      </c>
      <c r="O199" s="67"/>
      <c r="P199" s="186">
        <f>O199*H199</f>
        <v>0</v>
      </c>
      <c r="Q199" s="186">
        <v>4.6000000000000001E-4</v>
      </c>
      <c r="R199" s="186">
        <f>Q199*H199</f>
        <v>8.2800000000000009E-3</v>
      </c>
      <c r="S199" s="186">
        <v>0</v>
      </c>
      <c r="T199" s="18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8" t="s">
        <v>168</v>
      </c>
      <c r="AT199" s="188" t="s">
        <v>164</v>
      </c>
      <c r="AU199" s="188" t="s">
        <v>88</v>
      </c>
      <c r="AY199" s="19" t="s">
        <v>162</v>
      </c>
      <c r="BE199" s="189">
        <f>IF(N199="základní",J199,0)</f>
        <v>0</v>
      </c>
      <c r="BF199" s="189">
        <f>IF(N199="snížená",J199,0)</f>
        <v>0</v>
      </c>
      <c r="BG199" s="189">
        <f>IF(N199="zákl. přenesená",J199,0)</f>
        <v>0</v>
      </c>
      <c r="BH199" s="189">
        <f>IF(N199="sníž. přenesená",J199,0)</f>
        <v>0</v>
      </c>
      <c r="BI199" s="189">
        <f>IF(N199="nulová",J199,0)</f>
        <v>0</v>
      </c>
      <c r="BJ199" s="19" t="s">
        <v>86</v>
      </c>
      <c r="BK199" s="189">
        <f>ROUND(I199*H199,2)</f>
        <v>0</v>
      </c>
      <c r="BL199" s="19" t="s">
        <v>168</v>
      </c>
      <c r="BM199" s="188" t="s">
        <v>287</v>
      </c>
    </row>
    <row r="200" spans="1:65" s="2" customFormat="1" ht="38.4">
      <c r="A200" s="37"/>
      <c r="B200" s="38"/>
      <c r="C200" s="39"/>
      <c r="D200" s="190" t="s">
        <v>170</v>
      </c>
      <c r="E200" s="39"/>
      <c r="F200" s="191" t="s">
        <v>288</v>
      </c>
      <c r="G200" s="39"/>
      <c r="H200" s="39"/>
      <c r="I200" s="192"/>
      <c r="J200" s="39"/>
      <c r="K200" s="39"/>
      <c r="L200" s="42"/>
      <c r="M200" s="193"/>
      <c r="N200" s="194"/>
      <c r="O200" s="67"/>
      <c r="P200" s="67"/>
      <c r="Q200" s="67"/>
      <c r="R200" s="67"/>
      <c r="S200" s="67"/>
      <c r="T200" s="68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9" t="s">
        <v>170</v>
      </c>
      <c r="AU200" s="19" t="s">
        <v>88</v>
      </c>
    </row>
    <row r="201" spans="1:65" s="13" customFormat="1" ht="10.199999999999999">
      <c r="B201" s="195"/>
      <c r="C201" s="196"/>
      <c r="D201" s="190" t="s">
        <v>172</v>
      </c>
      <c r="E201" s="197" t="s">
        <v>32</v>
      </c>
      <c r="F201" s="198" t="s">
        <v>173</v>
      </c>
      <c r="G201" s="196"/>
      <c r="H201" s="197" t="s">
        <v>32</v>
      </c>
      <c r="I201" s="199"/>
      <c r="J201" s="196"/>
      <c r="K201" s="196"/>
      <c r="L201" s="200"/>
      <c r="M201" s="201"/>
      <c r="N201" s="202"/>
      <c r="O201" s="202"/>
      <c r="P201" s="202"/>
      <c r="Q201" s="202"/>
      <c r="R201" s="202"/>
      <c r="S201" s="202"/>
      <c r="T201" s="203"/>
      <c r="AT201" s="204" t="s">
        <v>172</v>
      </c>
      <c r="AU201" s="204" t="s">
        <v>88</v>
      </c>
      <c r="AV201" s="13" t="s">
        <v>86</v>
      </c>
      <c r="AW201" s="13" t="s">
        <v>39</v>
      </c>
      <c r="AX201" s="13" t="s">
        <v>78</v>
      </c>
      <c r="AY201" s="204" t="s">
        <v>162</v>
      </c>
    </row>
    <row r="202" spans="1:65" s="14" customFormat="1" ht="10.199999999999999">
      <c r="B202" s="205"/>
      <c r="C202" s="206"/>
      <c r="D202" s="190" t="s">
        <v>172</v>
      </c>
      <c r="E202" s="207" t="s">
        <v>32</v>
      </c>
      <c r="F202" s="208" t="s">
        <v>283</v>
      </c>
      <c r="G202" s="206"/>
      <c r="H202" s="209">
        <v>18</v>
      </c>
      <c r="I202" s="210"/>
      <c r="J202" s="206"/>
      <c r="K202" s="206"/>
      <c r="L202" s="211"/>
      <c r="M202" s="212"/>
      <c r="N202" s="213"/>
      <c r="O202" s="213"/>
      <c r="P202" s="213"/>
      <c r="Q202" s="213"/>
      <c r="R202" s="213"/>
      <c r="S202" s="213"/>
      <c r="T202" s="214"/>
      <c r="AT202" s="215" t="s">
        <v>172</v>
      </c>
      <c r="AU202" s="215" t="s">
        <v>88</v>
      </c>
      <c r="AV202" s="14" t="s">
        <v>88</v>
      </c>
      <c r="AW202" s="14" t="s">
        <v>39</v>
      </c>
      <c r="AX202" s="14" t="s">
        <v>78</v>
      </c>
      <c r="AY202" s="215" t="s">
        <v>162</v>
      </c>
    </row>
    <row r="203" spans="1:65" s="15" customFormat="1" ht="10.199999999999999">
      <c r="B203" s="216"/>
      <c r="C203" s="217"/>
      <c r="D203" s="190" t="s">
        <v>172</v>
      </c>
      <c r="E203" s="218" t="s">
        <v>32</v>
      </c>
      <c r="F203" s="219" t="s">
        <v>175</v>
      </c>
      <c r="G203" s="217"/>
      <c r="H203" s="220">
        <v>18</v>
      </c>
      <c r="I203" s="221"/>
      <c r="J203" s="217"/>
      <c r="K203" s="217"/>
      <c r="L203" s="222"/>
      <c r="M203" s="223"/>
      <c r="N203" s="224"/>
      <c r="O203" s="224"/>
      <c r="P203" s="224"/>
      <c r="Q203" s="224"/>
      <c r="R203" s="224"/>
      <c r="S203" s="224"/>
      <c r="T203" s="225"/>
      <c r="AT203" s="226" t="s">
        <v>172</v>
      </c>
      <c r="AU203" s="226" t="s">
        <v>88</v>
      </c>
      <c r="AV203" s="15" t="s">
        <v>168</v>
      </c>
      <c r="AW203" s="15" t="s">
        <v>39</v>
      </c>
      <c r="AX203" s="15" t="s">
        <v>86</v>
      </c>
      <c r="AY203" s="226" t="s">
        <v>162</v>
      </c>
    </row>
    <row r="204" spans="1:65" s="2" customFormat="1" ht="24.15" customHeight="1">
      <c r="A204" s="37"/>
      <c r="B204" s="38"/>
      <c r="C204" s="177" t="s">
        <v>289</v>
      </c>
      <c r="D204" s="177" t="s">
        <v>164</v>
      </c>
      <c r="E204" s="178" t="s">
        <v>290</v>
      </c>
      <c r="F204" s="179" t="s">
        <v>291</v>
      </c>
      <c r="G204" s="180" t="s">
        <v>258</v>
      </c>
      <c r="H204" s="181">
        <v>18</v>
      </c>
      <c r="I204" s="182"/>
      <c r="J204" s="183">
        <f>ROUND(I204*H204,2)</f>
        <v>0</v>
      </c>
      <c r="K204" s="179" t="s">
        <v>167</v>
      </c>
      <c r="L204" s="42"/>
      <c r="M204" s="184" t="s">
        <v>32</v>
      </c>
      <c r="N204" s="185" t="s">
        <v>49</v>
      </c>
      <c r="O204" s="67"/>
      <c r="P204" s="186">
        <f>O204*H204</f>
        <v>0</v>
      </c>
      <c r="Q204" s="186">
        <v>0</v>
      </c>
      <c r="R204" s="186">
        <f>Q204*H204</f>
        <v>0</v>
      </c>
      <c r="S204" s="186">
        <v>0</v>
      </c>
      <c r="T204" s="18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8" t="s">
        <v>168</v>
      </c>
      <c r="AT204" s="188" t="s">
        <v>164</v>
      </c>
      <c r="AU204" s="188" t="s">
        <v>88</v>
      </c>
      <c r="AY204" s="19" t="s">
        <v>162</v>
      </c>
      <c r="BE204" s="189">
        <f>IF(N204="základní",J204,0)</f>
        <v>0</v>
      </c>
      <c r="BF204" s="189">
        <f>IF(N204="snížená",J204,0)</f>
        <v>0</v>
      </c>
      <c r="BG204" s="189">
        <f>IF(N204="zákl. přenesená",J204,0)</f>
        <v>0</v>
      </c>
      <c r="BH204" s="189">
        <f>IF(N204="sníž. přenesená",J204,0)</f>
        <v>0</v>
      </c>
      <c r="BI204" s="189">
        <f>IF(N204="nulová",J204,0)</f>
        <v>0</v>
      </c>
      <c r="BJ204" s="19" t="s">
        <v>86</v>
      </c>
      <c r="BK204" s="189">
        <f>ROUND(I204*H204,2)</f>
        <v>0</v>
      </c>
      <c r="BL204" s="19" t="s">
        <v>168</v>
      </c>
      <c r="BM204" s="188" t="s">
        <v>292</v>
      </c>
    </row>
    <row r="205" spans="1:65" s="2" customFormat="1" ht="24.15" customHeight="1">
      <c r="A205" s="37"/>
      <c r="B205" s="38"/>
      <c r="C205" s="177" t="s">
        <v>293</v>
      </c>
      <c r="D205" s="177" t="s">
        <v>164</v>
      </c>
      <c r="E205" s="178" t="s">
        <v>294</v>
      </c>
      <c r="F205" s="179" t="s">
        <v>295</v>
      </c>
      <c r="G205" s="180" t="s">
        <v>94</v>
      </c>
      <c r="H205" s="181">
        <v>16</v>
      </c>
      <c r="I205" s="182"/>
      <c r="J205" s="183">
        <f>ROUND(I205*H205,2)</f>
        <v>0</v>
      </c>
      <c r="K205" s="179" t="s">
        <v>167</v>
      </c>
      <c r="L205" s="42"/>
      <c r="M205" s="184" t="s">
        <v>32</v>
      </c>
      <c r="N205" s="185" t="s">
        <v>49</v>
      </c>
      <c r="O205" s="67"/>
      <c r="P205" s="186">
        <f>O205*H205</f>
        <v>0</v>
      </c>
      <c r="Q205" s="186">
        <v>3.0000000000000001E-3</v>
      </c>
      <c r="R205" s="186">
        <f>Q205*H205</f>
        <v>4.8000000000000001E-2</v>
      </c>
      <c r="S205" s="186">
        <v>0</v>
      </c>
      <c r="T205" s="18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8" t="s">
        <v>168</v>
      </c>
      <c r="AT205" s="188" t="s">
        <v>164</v>
      </c>
      <c r="AU205" s="188" t="s">
        <v>88</v>
      </c>
      <c r="AY205" s="19" t="s">
        <v>162</v>
      </c>
      <c r="BE205" s="189">
        <f>IF(N205="základní",J205,0)</f>
        <v>0</v>
      </c>
      <c r="BF205" s="189">
        <f>IF(N205="snížená",J205,0)</f>
        <v>0</v>
      </c>
      <c r="BG205" s="189">
        <f>IF(N205="zákl. přenesená",J205,0)</f>
        <v>0</v>
      </c>
      <c r="BH205" s="189">
        <f>IF(N205="sníž. přenesená",J205,0)</f>
        <v>0</v>
      </c>
      <c r="BI205" s="189">
        <f>IF(N205="nulová",J205,0)</f>
        <v>0</v>
      </c>
      <c r="BJ205" s="19" t="s">
        <v>86</v>
      </c>
      <c r="BK205" s="189">
        <f>ROUND(I205*H205,2)</f>
        <v>0</v>
      </c>
      <c r="BL205" s="19" t="s">
        <v>168</v>
      </c>
      <c r="BM205" s="188" t="s">
        <v>296</v>
      </c>
    </row>
    <row r="206" spans="1:65" s="2" customFormat="1" ht="76.8">
      <c r="A206" s="37"/>
      <c r="B206" s="38"/>
      <c r="C206" s="39"/>
      <c r="D206" s="190" t="s">
        <v>170</v>
      </c>
      <c r="E206" s="39"/>
      <c r="F206" s="191" t="s">
        <v>297</v>
      </c>
      <c r="G206" s="39"/>
      <c r="H206" s="39"/>
      <c r="I206" s="192"/>
      <c r="J206" s="39"/>
      <c r="K206" s="39"/>
      <c r="L206" s="42"/>
      <c r="M206" s="193"/>
      <c r="N206" s="194"/>
      <c r="O206" s="67"/>
      <c r="P206" s="67"/>
      <c r="Q206" s="67"/>
      <c r="R206" s="67"/>
      <c r="S206" s="67"/>
      <c r="T206" s="68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9" t="s">
        <v>170</v>
      </c>
      <c r="AU206" s="19" t="s">
        <v>88</v>
      </c>
    </row>
    <row r="207" spans="1:65" s="13" customFormat="1" ht="10.199999999999999">
      <c r="B207" s="195"/>
      <c r="C207" s="196"/>
      <c r="D207" s="190" t="s">
        <v>172</v>
      </c>
      <c r="E207" s="197" t="s">
        <v>32</v>
      </c>
      <c r="F207" s="198" t="s">
        <v>173</v>
      </c>
      <c r="G207" s="196"/>
      <c r="H207" s="197" t="s">
        <v>32</v>
      </c>
      <c r="I207" s="199"/>
      <c r="J207" s="196"/>
      <c r="K207" s="196"/>
      <c r="L207" s="200"/>
      <c r="M207" s="201"/>
      <c r="N207" s="202"/>
      <c r="O207" s="202"/>
      <c r="P207" s="202"/>
      <c r="Q207" s="202"/>
      <c r="R207" s="202"/>
      <c r="S207" s="202"/>
      <c r="T207" s="203"/>
      <c r="AT207" s="204" t="s">
        <v>172</v>
      </c>
      <c r="AU207" s="204" t="s">
        <v>88</v>
      </c>
      <c r="AV207" s="13" t="s">
        <v>86</v>
      </c>
      <c r="AW207" s="13" t="s">
        <v>39</v>
      </c>
      <c r="AX207" s="13" t="s">
        <v>78</v>
      </c>
      <c r="AY207" s="204" t="s">
        <v>162</v>
      </c>
    </row>
    <row r="208" spans="1:65" s="14" customFormat="1" ht="10.199999999999999">
      <c r="B208" s="205"/>
      <c r="C208" s="206"/>
      <c r="D208" s="190" t="s">
        <v>172</v>
      </c>
      <c r="E208" s="207" t="s">
        <v>32</v>
      </c>
      <c r="F208" s="208" t="s">
        <v>298</v>
      </c>
      <c r="G208" s="206"/>
      <c r="H208" s="209">
        <v>6</v>
      </c>
      <c r="I208" s="210"/>
      <c r="J208" s="206"/>
      <c r="K208" s="206"/>
      <c r="L208" s="211"/>
      <c r="M208" s="212"/>
      <c r="N208" s="213"/>
      <c r="O208" s="213"/>
      <c r="P208" s="213"/>
      <c r="Q208" s="213"/>
      <c r="R208" s="213"/>
      <c r="S208" s="213"/>
      <c r="T208" s="214"/>
      <c r="AT208" s="215" t="s">
        <v>172</v>
      </c>
      <c r="AU208" s="215" t="s">
        <v>88</v>
      </c>
      <c r="AV208" s="14" t="s">
        <v>88</v>
      </c>
      <c r="AW208" s="14" t="s">
        <v>39</v>
      </c>
      <c r="AX208" s="14" t="s">
        <v>78</v>
      </c>
      <c r="AY208" s="215" t="s">
        <v>162</v>
      </c>
    </row>
    <row r="209" spans="1:65" s="14" customFormat="1" ht="10.199999999999999">
      <c r="B209" s="205"/>
      <c r="C209" s="206"/>
      <c r="D209" s="190" t="s">
        <v>172</v>
      </c>
      <c r="E209" s="207" t="s">
        <v>32</v>
      </c>
      <c r="F209" s="208" t="s">
        <v>299</v>
      </c>
      <c r="G209" s="206"/>
      <c r="H209" s="209">
        <v>10</v>
      </c>
      <c r="I209" s="210"/>
      <c r="J209" s="206"/>
      <c r="K209" s="206"/>
      <c r="L209" s="211"/>
      <c r="M209" s="212"/>
      <c r="N209" s="213"/>
      <c r="O209" s="213"/>
      <c r="P209" s="213"/>
      <c r="Q209" s="213"/>
      <c r="R209" s="213"/>
      <c r="S209" s="213"/>
      <c r="T209" s="214"/>
      <c r="AT209" s="215" t="s">
        <v>172</v>
      </c>
      <c r="AU209" s="215" t="s">
        <v>88</v>
      </c>
      <c r="AV209" s="14" t="s">
        <v>88</v>
      </c>
      <c r="AW209" s="14" t="s">
        <v>39</v>
      </c>
      <c r="AX209" s="14" t="s">
        <v>78</v>
      </c>
      <c r="AY209" s="215" t="s">
        <v>162</v>
      </c>
    </row>
    <row r="210" spans="1:65" s="15" customFormat="1" ht="10.199999999999999">
      <c r="B210" s="216"/>
      <c r="C210" s="217"/>
      <c r="D210" s="190" t="s">
        <v>172</v>
      </c>
      <c r="E210" s="218" t="s">
        <v>32</v>
      </c>
      <c r="F210" s="219" t="s">
        <v>175</v>
      </c>
      <c r="G210" s="217"/>
      <c r="H210" s="220">
        <v>16</v>
      </c>
      <c r="I210" s="221"/>
      <c r="J210" s="217"/>
      <c r="K210" s="217"/>
      <c r="L210" s="222"/>
      <c r="M210" s="223"/>
      <c r="N210" s="224"/>
      <c r="O210" s="224"/>
      <c r="P210" s="224"/>
      <c r="Q210" s="224"/>
      <c r="R210" s="224"/>
      <c r="S210" s="224"/>
      <c r="T210" s="225"/>
      <c r="AT210" s="226" t="s">
        <v>172</v>
      </c>
      <c r="AU210" s="226" t="s">
        <v>88</v>
      </c>
      <c r="AV210" s="15" t="s">
        <v>168</v>
      </c>
      <c r="AW210" s="15" t="s">
        <v>39</v>
      </c>
      <c r="AX210" s="15" t="s">
        <v>86</v>
      </c>
      <c r="AY210" s="226" t="s">
        <v>162</v>
      </c>
    </row>
    <row r="211" spans="1:65" s="2" customFormat="1" ht="24.15" customHeight="1">
      <c r="A211" s="37"/>
      <c r="B211" s="38"/>
      <c r="C211" s="177" t="s">
        <v>300</v>
      </c>
      <c r="D211" s="177" t="s">
        <v>164</v>
      </c>
      <c r="E211" s="178" t="s">
        <v>301</v>
      </c>
      <c r="F211" s="179" t="s">
        <v>302</v>
      </c>
      <c r="G211" s="180" t="s">
        <v>94</v>
      </c>
      <c r="H211" s="181">
        <v>16</v>
      </c>
      <c r="I211" s="182"/>
      <c r="J211" s="183">
        <f>ROUND(I211*H211,2)</f>
        <v>0</v>
      </c>
      <c r="K211" s="179" t="s">
        <v>167</v>
      </c>
      <c r="L211" s="42"/>
      <c r="M211" s="184" t="s">
        <v>32</v>
      </c>
      <c r="N211" s="185" t="s">
        <v>49</v>
      </c>
      <c r="O211" s="67"/>
      <c r="P211" s="186">
        <f>O211*H211</f>
        <v>0</v>
      </c>
      <c r="Q211" s="186">
        <v>0</v>
      </c>
      <c r="R211" s="186">
        <f>Q211*H211</f>
        <v>0</v>
      </c>
      <c r="S211" s="186">
        <v>0</v>
      </c>
      <c r="T211" s="18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88" t="s">
        <v>168</v>
      </c>
      <c r="AT211" s="188" t="s">
        <v>164</v>
      </c>
      <c r="AU211" s="188" t="s">
        <v>88</v>
      </c>
      <c r="AY211" s="19" t="s">
        <v>162</v>
      </c>
      <c r="BE211" s="189">
        <f>IF(N211="základní",J211,0)</f>
        <v>0</v>
      </c>
      <c r="BF211" s="189">
        <f>IF(N211="snížená",J211,0)</f>
        <v>0</v>
      </c>
      <c r="BG211" s="189">
        <f>IF(N211="zákl. přenesená",J211,0)</f>
        <v>0</v>
      </c>
      <c r="BH211" s="189">
        <f>IF(N211="sníž. přenesená",J211,0)</f>
        <v>0</v>
      </c>
      <c r="BI211" s="189">
        <f>IF(N211="nulová",J211,0)</f>
        <v>0</v>
      </c>
      <c r="BJ211" s="19" t="s">
        <v>86</v>
      </c>
      <c r="BK211" s="189">
        <f>ROUND(I211*H211,2)</f>
        <v>0</v>
      </c>
      <c r="BL211" s="19" t="s">
        <v>168</v>
      </c>
      <c r="BM211" s="188" t="s">
        <v>303</v>
      </c>
    </row>
    <row r="212" spans="1:65" s="2" customFormat="1" ht="38.4">
      <c r="A212" s="37"/>
      <c r="B212" s="38"/>
      <c r="C212" s="39"/>
      <c r="D212" s="190" t="s">
        <v>170</v>
      </c>
      <c r="E212" s="39"/>
      <c r="F212" s="191" t="s">
        <v>304</v>
      </c>
      <c r="G212" s="39"/>
      <c r="H212" s="39"/>
      <c r="I212" s="192"/>
      <c r="J212" s="39"/>
      <c r="K212" s="39"/>
      <c r="L212" s="42"/>
      <c r="M212" s="193"/>
      <c r="N212" s="194"/>
      <c r="O212" s="67"/>
      <c r="P212" s="67"/>
      <c r="Q212" s="67"/>
      <c r="R212" s="67"/>
      <c r="S212" s="67"/>
      <c r="T212" s="68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9" t="s">
        <v>170</v>
      </c>
      <c r="AU212" s="19" t="s">
        <v>88</v>
      </c>
    </row>
    <row r="213" spans="1:65" s="2" customFormat="1" ht="24.15" customHeight="1">
      <c r="A213" s="37"/>
      <c r="B213" s="38"/>
      <c r="C213" s="177" t="s">
        <v>305</v>
      </c>
      <c r="D213" s="177" t="s">
        <v>164</v>
      </c>
      <c r="E213" s="178" t="s">
        <v>306</v>
      </c>
      <c r="F213" s="179" t="s">
        <v>307</v>
      </c>
      <c r="G213" s="180" t="s">
        <v>94</v>
      </c>
      <c r="H213" s="181">
        <v>48</v>
      </c>
      <c r="I213" s="182"/>
      <c r="J213" s="183">
        <f>ROUND(I213*H213,2)</f>
        <v>0</v>
      </c>
      <c r="K213" s="179" t="s">
        <v>167</v>
      </c>
      <c r="L213" s="42"/>
      <c r="M213" s="184" t="s">
        <v>32</v>
      </c>
      <c r="N213" s="185" t="s">
        <v>49</v>
      </c>
      <c r="O213" s="67"/>
      <c r="P213" s="186">
        <f>O213*H213</f>
        <v>0</v>
      </c>
      <c r="Q213" s="186">
        <v>2.2699999999999999E-3</v>
      </c>
      <c r="R213" s="186">
        <f>Q213*H213</f>
        <v>0.10896</v>
      </c>
      <c r="S213" s="186">
        <v>0</v>
      </c>
      <c r="T213" s="18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88" t="s">
        <v>168</v>
      </c>
      <c r="AT213" s="188" t="s">
        <v>164</v>
      </c>
      <c r="AU213" s="188" t="s">
        <v>88</v>
      </c>
      <c r="AY213" s="19" t="s">
        <v>162</v>
      </c>
      <c r="BE213" s="189">
        <f>IF(N213="základní",J213,0)</f>
        <v>0</v>
      </c>
      <c r="BF213" s="189">
        <f>IF(N213="snížená",J213,0)</f>
        <v>0</v>
      </c>
      <c r="BG213" s="189">
        <f>IF(N213="zákl. přenesená",J213,0)</f>
        <v>0</v>
      </c>
      <c r="BH213" s="189">
        <f>IF(N213="sníž. přenesená",J213,0)</f>
        <v>0</v>
      </c>
      <c r="BI213" s="189">
        <f>IF(N213="nulová",J213,0)</f>
        <v>0</v>
      </c>
      <c r="BJ213" s="19" t="s">
        <v>86</v>
      </c>
      <c r="BK213" s="189">
        <f>ROUND(I213*H213,2)</f>
        <v>0</v>
      </c>
      <c r="BL213" s="19" t="s">
        <v>168</v>
      </c>
      <c r="BM213" s="188" t="s">
        <v>308</v>
      </c>
    </row>
    <row r="214" spans="1:65" s="2" customFormat="1" ht="76.8">
      <c r="A214" s="37"/>
      <c r="B214" s="38"/>
      <c r="C214" s="39"/>
      <c r="D214" s="190" t="s">
        <v>170</v>
      </c>
      <c r="E214" s="39"/>
      <c r="F214" s="191" t="s">
        <v>309</v>
      </c>
      <c r="G214" s="39"/>
      <c r="H214" s="39"/>
      <c r="I214" s="192"/>
      <c r="J214" s="39"/>
      <c r="K214" s="39"/>
      <c r="L214" s="42"/>
      <c r="M214" s="193"/>
      <c r="N214" s="194"/>
      <c r="O214" s="67"/>
      <c r="P214" s="67"/>
      <c r="Q214" s="67"/>
      <c r="R214" s="67"/>
      <c r="S214" s="67"/>
      <c r="T214" s="68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9" t="s">
        <v>170</v>
      </c>
      <c r="AU214" s="19" t="s">
        <v>88</v>
      </c>
    </row>
    <row r="215" spans="1:65" s="13" customFormat="1" ht="10.199999999999999">
      <c r="B215" s="195"/>
      <c r="C215" s="196"/>
      <c r="D215" s="190" t="s">
        <v>172</v>
      </c>
      <c r="E215" s="197" t="s">
        <v>32</v>
      </c>
      <c r="F215" s="198" t="s">
        <v>173</v>
      </c>
      <c r="G215" s="196"/>
      <c r="H215" s="197" t="s">
        <v>32</v>
      </c>
      <c r="I215" s="199"/>
      <c r="J215" s="196"/>
      <c r="K215" s="196"/>
      <c r="L215" s="200"/>
      <c r="M215" s="201"/>
      <c r="N215" s="202"/>
      <c r="O215" s="202"/>
      <c r="P215" s="202"/>
      <c r="Q215" s="202"/>
      <c r="R215" s="202"/>
      <c r="S215" s="202"/>
      <c r="T215" s="203"/>
      <c r="AT215" s="204" t="s">
        <v>172</v>
      </c>
      <c r="AU215" s="204" t="s">
        <v>88</v>
      </c>
      <c r="AV215" s="13" t="s">
        <v>86</v>
      </c>
      <c r="AW215" s="13" t="s">
        <v>39</v>
      </c>
      <c r="AX215" s="13" t="s">
        <v>78</v>
      </c>
      <c r="AY215" s="204" t="s">
        <v>162</v>
      </c>
    </row>
    <row r="216" spans="1:65" s="14" customFormat="1" ht="10.199999999999999">
      <c r="B216" s="205"/>
      <c r="C216" s="206"/>
      <c r="D216" s="190" t="s">
        <v>172</v>
      </c>
      <c r="E216" s="207" t="s">
        <v>32</v>
      </c>
      <c r="F216" s="208" t="s">
        <v>310</v>
      </c>
      <c r="G216" s="206"/>
      <c r="H216" s="209">
        <v>48</v>
      </c>
      <c r="I216" s="210"/>
      <c r="J216" s="206"/>
      <c r="K216" s="206"/>
      <c r="L216" s="211"/>
      <c r="M216" s="212"/>
      <c r="N216" s="213"/>
      <c r="O216" s="213"/>
      <c r="P216" s="213"/>
      <c r="Q216" s="213"/>
      <c r="R216" s="213"/>
      <c r="S216" s="213"/>
      <c r="T216" s="214"/>
      <c r="AT216" s="215" t="s">
        <v>172</v>
      </c>
      <c r="AU216" s="215" t="s">
        <v>88</v>
      </c>
      <c r="AV216" s="14" t="s">
        <v>88</v>
      </c>
      <c r="AW216" s="14" t="s">
        <v>39</v>
      </c>
      <c r="AX216" s="14" t="s">
        <v>78</v>
      </c>
      <c r="AY216" s="215" t="s">
        <v>162</v>
      </c>
    </row>
    <row r="217" spans="1:65" s="15" customFormat="1" ht="10.199999999999999">
      <c r="B217" s="216"/>
      <c r="C217" s="217"/>
      <c r="D217" s="190" t="s">
        <v>172</v>
      </c>
      <c r="E217" s="218" t="s">
        <v>32</v>
      </c>
      <c r="F217" s="219" t="s">
        <v>175</v>
      </c>
      <c r="G217" s="217"/>
      <c r="H217" s="220">
        <v>48</v>
      </c>
      <c r="I217" s="221"/>
      <c r="J217" s="217"/>
      <c r="K217" s="217"/>
      <c r="L217" s="222"/>
      <c r="M217" s="223"/>
      <c r="N217" s="224"/>
      <c r="O217" s="224"/>
      <c r="P217" s="224"/>
      <c r="Q217" s="224"/>
      <c r="R217" s="224"/>
      <c r="S217" s="224"/>
      <c r="T217" s="225"/>
      <c r="AT217" s="226" t="s">
        <v>172</v>
      </c>
      <c r="AU217" s="226" t="s">
        <v>88</v>
      </c>
      <c r="AV217" s="15" t="s">
        <v>168</v>
      </c>
      <c r="AW217" s="15" t="s">
        <v>39</v>
      </c>
      <c r="AX217" s="15" t="s">
        <v>86</v>
      </c>
      <c r="AY217" s="226" t="s">
        <v>162</v>
      </c>
    </row>
    <row r="218" spans="1:65" s="2" customFormat="1" ht="24.15" customHeight="1">
      <c r="A218" s="37"/>
      <c r="B218" s="38"/>
      <c r="C218" s="177" t="s">
        <v>311</v>
      </c>
      <c r="D218" s="177" t="s">
        <v>164</v>
      </c>
      <c r="E218" s="178" t="s">
        <v>312</v>
      </c>
      <c r="F218" s="179" t="s">
        <v>313</v>
      </c>
      <c r="G218" s="180" t="s">
        <v>94</v>
      </c>
      <c r="H218" s="181">
        <v>48</v>
      </c>
      <c r="I218" s="182"/>
      <c r="J218" s="183">
        <f>ROUND(I218*H218,2)</f>
        <v>0</v>
      </c>
      <c r="K218" s="179" t="s">
        <v>167</v>
      </c>
      <c r="L218" s="42"/>
      <c r="M218" s="184" t="s">
        <v>32</v>
      </c>
      <c r="N218" s="185" t="s">
        <v>49</v>
      </c>
      <c r="O218" s="67"/>
      <c r="P218" s="186">
        <f>O218*H218</f>
        <v>0</v>
      </c>
      <c r="Q218" s="186">
        <v>0</v>
      </c>
      <c r="R218" s="186">
        <f>Q218*H218</f>
        <v>0</v>
      </c>
      <c r="S218" s="186">
        <v>0</v>
      </c>
      <c r="T218" s="18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88" t="s">
        <v>168</v>
      </c>
      <c r="AT218" s="188" t="s">
        <v>164</v>
      </c>
      <c r="AU218" s="188" t="s">
        <v>88</v>
      </c>
      <c r="AY218" s="19" t="s">
        <v>162</v>
      </c>
      <c r="BE218" s="189">
        <f>IF(N218="základní",J218,0)</f>
        <v>0</v>
      </c>
      <c r="BF218" s="189">
        <f>IF(N218="snížená",J218,0)</f>
        <v>0</v>
      </c>
      <c r="BG218" s="189">
        <f>IF(N218="zákl. přenesená",J218,0)</f>
        <v>0</v>
      </c>
      <c r="BH218" s="189">
        <f>IF(N218="sníž. přenesená",J218,0)</f>
        <v>0</v>
      </c>
      <c r="BI218" s="189">
        <f>IF(N218="nulová",J218,0)</f>
        <v>0</v>
      </c>
      <c r="BJ218" s="19" t="s">
        <v>86</v>
      </c>
      <c r="BK218" s="189">
        <f>ROUND(I218*H218,2)</f>
        <v>0</v>
      </c>
      <c r="BL218" s="19" t="s">
        <v>168</v>
      </c>
      <c r="BM218" s="188" t="s">
        <v>314</v>
      </c>
    </row>
    <row r="219" spans="1:65" s="2" customFormat="1" ht="38.4">
      <c r="A219" s="37"/>
      <c r="B219" s="38"/>
      <c r="C219" s="39"/>
      <c r="D219" s="190" t="s">
        <v>170</v>
      </c>
      <c r="E219" s="39"/>
      <c r="F219" s="191" t="s">
        <v>304</v>
      </c>
      <c r="G219" s="39"/>
      <c r="H219" s="39"/>
      <c r="I219" s="192"/>
      <c r="J219" s="39"/>
      <c r="K219" s="39"/>
      <c r="L219" s="42"/>
      <c r="M219" s="193"/>
      <c r="N219" s="194"/>
      <c r="O219" s="67"/>
      <c r="P219" s="67"/>
      <c r="Q219" s="67"/>
      <c r="R219" s="67"/>
      <c r="S219" s="67"/>
      <c r="T219" s="68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9" t="s">
        <v>170</v>
      </c>
      <c r="AU219" s="19" t="s">
        <v>88</v>
      </c>
    </row>
    <row r="220" spans="1:65" s="2" customFormat="1" ht="37.799999999999997" customHeight="1">
      <c r="A220" s="37"/>
      <c r="B220" s="38"/>
      <c r="C220" s="177" t="s">
        <v>315</v>
      </c>
      <c r="D220" s="177" t="s">
        <v>164</v>
      </c>
      <c r="E220" s="178" t="s">
        <v>316</v>
      </c>
      <c r="F220" s="179" t="s">
        <v>317</v>
      </c>
      <c r="G220" s="180" t="s">
        <v>258</v>
      </c>
      <c r="H220" s="181">
        <v>27.498999999999999</v>
      </c>
      <c r="I220" s="182"/>
      <c r="J220" s="183">
        <f>ROUND(I220*H220,2)</f>
        <v>0</v>
      </c>
      <c r="K220" s="179" t="s">
        <v>167</v>
      </c>
      <c r="L220" s="42"/>
      <c r="M220" s="184" t="s">
        <v>32</v>
      </c>
      <c r="N220" s="185" t="s">
        <v>49</v>
      </c>
      <c r="O220" s="67"/>
      <c r="P220" s="186">
        <f>O220*H220</f>
        <v>0</v>
      </c>
      <c r="Q220" s="186">
        <v>0</v>
      </c>
      <c r="R220" s="186">
        <f>Q220*H220</f>
        <v>0</v>
      </c>
      <c r="S220" s="186">
        <v>0</v>
      </c>
      <c r="T220" s="18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88" t="s">
        <v>168</v>
      </c>
      <c r="AT220" s="188" t="s">
        <v>164</v>
      </c>
      <c r="AU220" s="188" t="s">
        <v>88</v>
      </c>
      <c r="AY220" s="19" t="s">
        <v>162</v>
      </c>
      <c r="BE220" s="189">
        <f>IF(N220="základní",J220,0)</f>
        <v>0</v>
      </c>
      <c r="BF220" s="189">
        <f>IF(N220="snížená",J220,0)</f>
        <v>0</v>
      </c>
      <c r="BG220" s="189">
        <f>IF(N220="zákl. přenesená",J220,0)</f>
        <v>0</v>
      </c>
      <c r="BH220" s="189">
        <f>IF(N220="sníž. přenesená",J220,0)</f>
        <v>0</v>
      </c>
      <c r="BI220" s="189">
        <f>IF(N220="nulová",J220,0)</f>
        <v>0</v>
      </c>
      <c r="BJ220" s="19" t="s">
        <v>86</v>
      </c>
      <c r="BK220" s="189">
        <f>ROUND(I220*H220,2)</f>
        <v>0</v>
      </c>
      <c r="BL220" s="19" t="s">
        <v>168</v>
      </c>
      <c r="BM220" s="188" t="s">
        <v>318</v>
      </c>
    </row>
    <row r="221" spans="1:65" s="2" customFormat="1" ht="57.6">
      <c r="A221" s="37"/>
      <c r="B221" s="38"/>
      <c r="C221" s="39"/>
      <c r="D221" s="190" t="s">
        <v>170</v>
      </c>
      <c r="E221" s="39"/>
      <c r="F221" s="191" t="s">
        <v>319</v>
      </c>
      <c r="G221" s="39"/>
      <c r="H221" s="39"/>
      <c r="I221" s="192"/>
      <c r="J221" s="39"/>
      <c r="K221" s="39"/>
      <c r="L221" s="42"/>
      <c r="M221" s="193"/>
      <c r="N221" s="194"/>
      <c r="O221" s="67"/>
      <c r="P221" s="67"/>
      <c r="Q221" s="67"/>
      <c r="R221" s="67"/>
      <c r="S221" s="67"/>
      <c r="T221" s="68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9" t="s">
        <v>170</v>
      </c>
      <c r="AU221" s="19" t="s">
        <v>88</v>
      </c>
    </row>
    <row r="222" spans="1:65" s="13" customFormat="1" ht="10.199999999999999">
      <c r="B222" s="195"/>
      <c r="C222" s="196"/>
      <c r="D222" s="190" t="s">
        <v>172</v>
      </c>
      <c r="E222" s="197" t="s">
        <v>32</v>
      </c>
      <c r="F222" s="198" t="s">
        <v>320</v>
      </c>
      <c r="G222" s="196"/>
      <c r="H222" s="197" t="s">
        <v>32</v>
      </c>
      <c r="I222" s="199"/>
      <c r="J222" s="196"/>
      <c r="K222" s="196"/>
      <c r="L222" s="200"/>
      <c r="M222" s="201"/>
      <c r="N222" s="202"/>
      <c r="O222" s="202"/>
      <c r="P222" s="202"/>
      <c r="Q222" s="202"/>
      <c r="R222" s="202"/>
      <c r="S222" s="202"/>
      <c r="T222" s="203"/>
      <c r="AT222" s="204" t="s">
        <v>172</v>
      </c>
      <c r="AU222" s="204" t="s">
        <v>88</v>
      </c>
      <c r="AV222" s="13" t="s">
        <v>86</v>
      </c>
      <c r="AW222" s="13" t="s">
        <v>39</v>
      </c>
      <c r="AX222" s="13" t="s">
        <v>78</v>
      </c>
      <c r="AY222" s="204" t="s">
        <v>162</v>
      </c>
    </row>
    <row r="223" spans="1:65" s="14" customFormat="1" ht="10.199999999999999">
      <c r="B223" s="205"/>
      <c r="C223" s="206"/>
      <c r="D223" s="190" t="s">
        <v>172</v>
      </c>
      <c r="E223" s="207" t="s">
        <v>32</v>
      </c>
      <c r="F223" s="208" t="s">
        <v>321</v>
      </c>
      <c r="G223" s="206"/>
      <c r="H223" s="209">
        <v>8</v>
      </c>
      <c r="I223" s="210"/>
      <c r="J223" s="206"/>
      <c r="K223" s="206"/>
      <c r="L223" s="211"/>
      <c r="M223" s="212"/>
      <c r="N223" s="213"/>
      <c r="O223" s="213"/>
      <c r="P223" s="213"/>
      <c r="Q223" s="213"/>
      <c r="R223" s="213"/>
      <c r="S223" s="213"/>
      <c r="T223" s="214"/>
      <c r="AT223" s="215" t="s">
        <v>172</v>
      </c>
      <c r="AU223" s="215" t="s">
        <v>88</v>
      </c>
      <c r="AV223" s="14" t="s">
        <v>88</v>
      </c>
      <c r="AW223" s="14" t="s">
        <v>39</v>
      </c>
      <c r="AX223" s="14" t="s">
        <v>78</v>
      </c>
      <c r="AY223" s="215" t="s">
        <v>162</v>
      </c>
    </row>
    <row r="224" spans="1:65" s="14" customFormat="1" ht="10.199999999999999">
      <c r="B224" s="205"/>
      <c r="C224" s="206"/>
      <c r="D224" s="190" t="s">
        <v>172</v>
      </c>
      <c r="E224" s="207" t="s">
        <v>32</v>
      </c>
      <c r="F224" s="208" t="s">
        <v>322</v>
      </c>
      <c r="G224" s="206"/>
      <c r="H224" s="209">
        <v>16.527000000000001</v>
      </c>
      <c r="I224" s="210"/>
      <c r="J224" s="206"/>
      <c r="K224" s="206"/>
      <c r="L224" s="211"/>
      <c r="M224" s="212"/>
      <c r="N224" s="213"/>
      <c r="O224" s="213"/>
      <c r="P224" s="213"/>
      <c r="Q224" s="213"/>
      <c r="R224" s="213"/>
      <c r="S224" s="213"/>
      <c r="T224" s="214"/>
      <c r="AT224" s="215" t="s">
        <v>172</v>
      </c>
      <c r="AU224" s="215" t="s">
        <v>88</v>
      </c>
      <c r="AV224" s="14" t="s">
        <v>88</v>
      </c>
      <c r="AW224" s="14" t="s">
        <v>39</v>
      </c>
      <c r="AX224" s="14" t="s">
        <v>78</v>
      </c>
      <c r="AY224" s="215" t="s">
        <v>162</v>
      </c>
    </row>
    <row r="225" spans="1:65" s="14" customFormat="1" ht="10.199999999999999">
      <c r="B225" s="205"/>
      <c r="C225" s="206"/>
      <c r="D225" s="190" t="s">
        <v>172</v>
      </c>
      <c r="E225" s="207" t="s">
        <v>32</v>
      </c>
      <c r="F225" s="208" t="s">
        <v>323</v>
      </c>
      <c r="G225" s="206"/>
      <c r="H225" s="209">
        <v>2.972</v>
      </c>
      <c r="I225" s="210"/>
      <c r="J225" s="206"/>
      <c r="K225" s="206"/>
      <c r="L225" s="211"/>
      <c r="M225" s="212"/>
      <c r="N225" s="213"/>
      <c r="O225" s="213"/>
      <c r="P225" s="213"/>
      <c r="Q225" s="213"/>
      <c r="R225" s="213"/>
      <c r="S225" s="213"/>
      <c r="T225" s="214"/>
      <c r="AT225" s="215" t="s">
        <v>172</v>
      </c>
      <c r="AU225" s="215" t="s">
        <v>88</v>
      </c>
      <c r="AV225" s="14" t="s">
        <v>88</v>
      </c>
      <c r="AW225" s="14" t="s">
        <v>39</v>
      </c>
      <c r="AX225" s="14" t="s">
        <v>78</v>
      </c>
      <c r="AY225" s="215" t="s">
        <v>162</v>
      </c>
    </row>
    <row r="226" spans="1:65" s="15" customFormat="1" ht="10.199999999999999">
      <c r="B226" s="216"/>
      <c r="C226" s="217"/>
      <c r="D226" s="190" t="s">
        <v>172</v>
      </c>
      <c r="E226" s="218" t="s">
        <v>32</v>
      </c>
      <c r="F226" s="219" t="s">
        <v>175</v>
      </c>
      <c r="G226" s="217"/>
      <c r="H226" s="220">
        <v>27.498999999999999</v>
      </c>
      <c r="I226" s="221"/>
      <c r="J226" s="217"/>
      <c r="K226" s="217"/>
      <c r="L226" s="222"/>
      <c r="M226" s="223"/>
      <c r="N226" s="224"/>
      <c r="O226" s="224"/>
      <c r="P226" s="224"/>
      <c r="Q226" s="224"/>
      <c r="R226" s="224"/>
      <c r="S226" s="224"/>
      <c r="T226" s="225"/>
      <c r="AT226" s="226" t="s">
        <v>172</v>
      </c>
      <c r="AU226" s="226" t="s">
        <v>88</v>
      </c>
      <c r="AV226" s="15" t="s">
        <v>168</v>
      </c>
      <c r="AW226" s="15" t="s">
        <v>39</v>
      </c>
      <c r="AX226" s="15" t="s">
        <v>86</v>
      </c>
      <c r="AY226" s="226" t="s">
        <v>162</v>
      </c>
    </row>
    <row r="227" spans="1:65" s="2" customFormat="1" ht="14.4" customHeight="1">
      <c r="A227" s="37"/>
      <c r="B227" s="38"/>
      <c r="C227" s="177" t="s">
        <v>324</v>
      </c>
      <c r="D227" s="177" t="s">
        <v>164</v>
      </c>
      <c r="E227" s="178" t="s">
        <v>325</v>
      </c>
      <c r="F227" s="179" t="s">
        <v>326</v>
      </c>
      <c r="G227" s="180" t="s">
        <v>94</v>
      </c>
      <c r="H227" s="181">
        <v>722.37</v>
      </c>
      <c r="I227" s="182"/>
      <c r="J227" s="183">
        <f>ROUND(I227*H227,2)</f>
        <v>0</v>
      </c>
      <c r="K227" s="179" t="s">
        <v>32</v>
      </c>
      <c r="L227" s="42"/>
      <c r="M227" s="184" t="s">
        <v>32</v>
      </c>
      <c r="N227" s="185" t="s">
        <v>49</v>
      </c>
      <c r="O227" s="67"/>
      <c r="P227" s="186">
        <f>O227*H227</f>
        <v>0</v>
      </c>
      <c r="Q227" s="186">
        <v>0</v>
      </c>
      <c r="R227" s="186">
        <f>Q227*H227</f>
        <v>0</v>
      </c>
      <c r="S227" s="186">
        <v>0</v>
      </c>
      <c r="T227" s="18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88" t="s">
        <v>168</v>
      </c>
      <c r="AT227" s="188" t="s">
        <v>164</v>
      </c>
      <c r="AU227" s="188" t="s">
        <v>88</v>
      </c>
      <c r="AY227" s="19" t="s">
        <v>162</v>
      </c>
      <c r="BE227" s="189">
        <f>IF(N227="základní",J227,0)</f>
        <v>0</v>
      </c>
      <c r="BF227" s="189">
        <f>IF(N227="snížená",J227,0)</f>
        <v>0</v>
      </c>
      <c r="BG227" s="189">
        <f>IF(N227="zákl. přenesená",J227,0)</f>
        <v>0</v>
      </c>
      <c r="BH227" s="189">
        <f>IF(N227="sníž. přenesená",J227,0)</f>
        <v>0</v>
      </c>
      <c r="BI227" s="189">
        <f>IF(N227="nulová",J227,0)</f>
        <v>0</v>
      </c>
      <c r="BJ227" s="19" t="s">
        <v>86</v>
      </c>
      <c r="BK227" s="189">
        <f>ROUND(I227*H227,2)</f>
        <v>0</v>
      </c>
      <c r="BL227" s="19" t="s">
        <v>168</v>
      </c>
      <c r="BM227" s="188" t="s">
        <v>327</v>
      </c>
    </row>
    <row r="228" spans="1:65" s="13" customFormat="1" ht="10.199999999999999">
      <c r="B228" s="195"/>
      <c r="C228" s="196"/>
      <c r="D228" s="190" t="s">
        <v>172</v>
      </c>
      <c r="E228" s="197" t="s">
        <v>32</v>
      </c>
      <c r="F228" s="198" t="s">
        <v>173</v>
      </c>
      <c r="G228" s="196"/>
      <c r="H228" s="197" t="s">
        <v>32</v>
      </c>
      <c r="I228" s="199"/>
      <c r="J228" s="196"/>
      <c r="K228" s="196"/>
      <c r="L228" s="200"/>
      <c r="M228" s="201"/>
      <c r="N228" s="202"/>
      <c r="O228" s="202"/>
      <c r="P228" s="202"/>
      <c r="Q228" s="202"/>
      <c r="R228" s="202"/>
      <c r="S228" s="202"/>
      <c r="T228" s="203"/>
      <c r="AT228" s="204" t="s">
        <v>172</v>
      </c>
      <c r="AU228" s="204" t="s">
        <v>88</v>
      </c>
      <c r="AV228" s="13" t="s">
        <v>86</v>
      </c>
      <c r="AW228" s="13" t="s">
        <v>39</v>
      </c>
      <c r="AX228" s="13" t="s">
        <v>78</v>
      </c>
      <c r="AY228" s="204" t="s">
        <v>162</v>
      </c>
    </row>
    <row r="229" spans="1:65" s="14" customFormat="1" ht="10.199999999999999">
      <c r="B229" s="205"/>
      <c r="C229" s="206"/>
      <c r="D229" s="190" t="s">
        <v>172</v>
      </c>
      <c r="E229" s="207" t="s">
        <v>32</v>
      </c>
      <c r="F229" s="208" t="s">
        <v>108</v>
      </c>
      <c r="G229" s="206"/>
      <c r="H229" s="209">
        <v>165.6</v>
      </c>
      <c r="I229" s="210"/>
      <c r="J229" s="206"/>
      <c r="K229" s="206"/>
      <c r="L229" s="211"/>
      <c r="M229" s="212"/>
      <c r="N229" s="213"/>
      <c r="O229" s="213"/>
      <c r="P229" s="213"/>
      <c r="Q229" s="213"/>
      <c r="R229" s="213"/>
      <c r="S229" s="213"/>
      <c r="T229" s="214"/>
      <c r="AT229" s="215" t="s">
        <v>172</v>
      </c>
      <c r="AU229" s="215" t="s">
        <v>88</v>
      </c>
      <c r="AV229" s="14" t="s">
        <v>88</v>
      </c>
      <c r="AW229" s="14" t="s">
        <v>39</v>
      </c>
      <c r="AX229" s="14" t="s">
        <v>78</v>
      </c>
      <c r="AY229" s="215" t="s">
        <v>162</v>
      </c>
    </row>
    <row r="230" spans="1:65" s="14" customFormat="1" ht="10.199999999999999">
      <c r="B230" s="205"/>
      <c r="C230" s="206"/>
      <c r="D230" s="190" t="s">
        <v>172</v>
      </c>
      <c r="E230" s="207" t="s">
        <v>32</v>
      </c>
      <c r="F230" s="208" t="s">
        <v>111</v>
      </c>
      <c r="G230" s="206"/>
      <c r="H230" s="209">
        <v>8.19</v>
      </c>
      <c r="I230" s="210"/>
      <c r="J230" s="206"/>
      <c r="K230" s="206"/>
      <c r="L230" s="211"/>
      <c r="M230" s="212"/>
      <c r="N230" s="213"/>
      <c r="O230" s="213"/>
      <c r="P230" s="213"/>
      <c r="Q230" s="213"/>
      <c r="R230" s="213"/>
      <c r="S230" s="213"/>
      <c r="T230" s="214"/>
      <c r="AT230" s="215" t="s">
        <v>172</v>
      </c>
      <c r="AU230" s="215" t="s">
        <v>88</v>
      </c>
      <c r="AV230" s="14" t="s">
        <v>88</v>
      </c>
      <c r="AW230" s="14" t="s">
        <v>39</v>
      </c>
      <c r="AX230" s="14" t="s">
        <v>78</v>
      </c>
      <c r="AY230" s="215" t="s">
        <v>162</v>
      </c>
    </row>
    <row r="231" spans="1:65" s="14" customFormat="1" ht="10.199999999999999">
      <c r="B231" s="205"/>
      <c r="C231" s="206"/>
      <c r="D231" s="190" t="s">
        <v>172</v>
      </c>
      <c r="E231" s="207" t="s">
        <v>32</v>
      </c>
      <c r="F231" s="208" t="s">
        <v>115</v>
      </c>
      <c r="G231" s="206"/>
      <c r="H231" s="209">
        <v>426.64</v>
      </c>
      <c r="I231" s="210"/>
      <c r="J231" s="206"/>
      <c r="K231" s="206"/>
      <c r="L231" s="211"/>
      <c r="M231" s="212"/>
      <c r="N231" s="213"/>
      <c r="O231" s="213"/>
      <c r="P231" s="213"/>
      <c r="Q231" s="213"/>
      <c r="R231" s="213"/>
      <c r="S231" s="213"/>
      <c r="T231" s="214"/>
      <c r="AT231" s="215" t="s">
        <v>172</v>
      </c>
      <c r="AU231" s="215" t="s">
        <v>88</v>
      </c>
      <c r="AV231" s="14" t="s">
        <v>88</v>
      </c>
      <c r="AW231" s="14" t="s">
        <v>39</v>
      </c>
      <c r="AX231" s="14" t="s">
        <v>78</v>
      </c>
      <c r="AY231" s="215" t="s">
        <v>162</v>
      </c>
    </row>
    <row r="232" spans="1:65" s="14" customFormat="1" ht="10.199999999999999">
      <c r="B232" s="205"/>
      <c r="C232" s="206"/>
      <c r="D232" s="190" t="s">
        <v>172</v>
      </c>
      <c r="E232" s="207" t="s">
        <v>32</v>
      </c>
      <c r="F232" s="208" t="s">
        <v>119</v>
      </c>
      <c r="G232" s="206"/>
      <c r="H232" s="209">
        <v>110.5</v>
      </c>
      <c r="I232" s="210"/>
      <c r="J232" s="206"/>
      <c r="K232" s="206"/>
      <c r="L232" s="211"/>
      <c r="M232" s="212"/>
      <c r="N232" s="213"/>
      <c r="O232" s="213"/>
      <c r="P232" s="213"/>
      <c r="Q232" s="213"/>
      <c r="R232" s="213"/>
      <c r="S232" s="213"/>
      <c r="T232" s="214"/>
      <c r="AT232" s="215" t="s">
        <v>172</v>
      </c>
      <c r="AU232" s="215" t="s">
        <v>88</v>
      </c>
      <c r="AV232" s="14" t="s">
        <v>88</v>
      </c>
      <c r="AW232" s="14" t="s">
        <v>39</v>
      </c>
      <c r="AX232" s="14" t="s">
        <v>78</v>
      </c>
      <c r="AY232" s="215" t="s">
        <v>162</v>
      </c>
    </row>
    <row r="233" spans="1:65" s="14" customFormat="1" ht="10.199999999999999">
      <c r="B233" s="205"/>
      <c r="C233" s="206"/>
      <c r="D233" s="190" t="s">
        <v>172</v>
      </c>
      <c r="E233" s="207" t="s">
        <v>32</v>
      </c>
      <c r="F233" s="208" t="s">
        <v>125</v>
      </c>
      <c r="G233" s="206"/>
      <c r="H233" s="209">
        <v>8.67</v>
      </c>
      <c r="I233" s="210"/>
      <c r="J233" s="206"/>
      <c r="K233" s="206"/>
      <c r="L233" s="211"/>
      <c r="M233" s="212"/>
      <c r="N233" s="213"/>
      <c r="O233" s="213"/>
      <c r="P233" s="213"/>
      <c r="Q233" s="213"/>
      <c r="R233" s="213"/>
      <c r="S233" s="213"/>
      <c r="T233" s="214"/>
      <c r="AT233" s="215" t="s">
        <v>172</v>
      </c>
      <c r="AU233" s="215" t="s">
        <v>88</v>
      </c>
      <c r="AV233" s="14" t="s">
        <v>88</v>
      </c>
      <c r="AW233" s="14" t="s">
        <v>39</v>
      </c>
      <c r="AX233" s="14" t="s">
        <v>78</v>
      </c>
      <c r="AY233" s="215" t="s">
        <v>162</v>
      </c>
    </row>
    <row r="234" spans="1:65" s="14" customFormat="1" ht="10.199999999999999">
      <c r="B234" s="205"/>
      <c r="C234" s="206"/>
      <c r="D234" s="190" t="s">
        <v>172</v>
      </c>
      <c r="E234" s="207" t="s">
        <v>32</v>
      </c>
      <c r="F234" s="208" t="s">
        <v>128</v>
      </c>
      <c r="G234" s="206"/>
      <c r="H234" s="209">
        <v>2.77</v>
      </c>
      <c r="I234" s="210"/>
      <c r="J234" s="206"/>
      <c r="K234" s="206"/>
      <c r="L234" s="211"/>
      <c r="M234" s="212"/>
      <c r="N234" s="213"/>
      <c r="O234" s="213"/>
      <c r="P234" s="213"/>
      <c r="Q234" s="213"/>
      <c r="R234" s="213"/>
      <c r="S234" s="213"/>
      <c r="T234" s="214"/>
      <c r="AT234" s="215" t="s">
        <v>172</v>
      </c>
      <c r="AU234" s="215" t="s">
        <v>88</v>
      </c>
      <c r="AV234" s="14" t="s">
        <v>88</v>
      </c>
      <c r="AW234" s="14" t="s">
        <v>39</v>
      </c>
      <c r="AX234" s="14" t="s">
        <v>78</v>
      </c>
      <c r="AY234" s="215" t="s">
        <v>162</v>
      </c>
    </row>
    <row r="235" spans="1:65" s="15" customFormat="1" ht="10.199999999999999">
      <c r="B235" s="216"/>
      <c r="C235" s="217"/>
      <c r="D235" s="190" t="s">
        <v>172</v>
      </c>
      <c r="E235" s="218" t="s">
        <v>32</v>
      </c>
      <c r="F235" s="219" t="s">
        <v>175</v>
      </c>
      <c r="G235" s="217"/>
      <c r="H235" s="220">
        <v>722.37</v>
      </c>
      <c r="I235" s="221"/>
      <c r="J235" s="217"/>
      <c r="K235" s="217"/>
      <c r="L235" s="222"/>
      <c r="M235" s="223"/>
      <c r="N235" s="224"/>
      <c r="O235" s="224"/>
      <c r="P235" s="224"/>
      <c r="Q235" s="224"/>
      <c r="R235" s="224"/>
      <c r="S235" s="224"/>
      <c r="T235" s="225"/>
      <c r="AT235" s="226" t="s">
        <v>172</v>
      </c>
      <c r="AU235" s="226" t="s">
        <v>88</v>
      </c>
      <c r="AV235" s="15" t="s">
        <v>168</v>
      </c>
      <c r="AW235" s="15" t="s">
        <v>39</v>
      </c>
      <c r="AX235" s="15" t="s">
        <v>86</v>
      </c>
      <c r="AY235" s="226" t="s">
        <v>162</v>
      </c>
    </row>
    <row r="236" spans="1:65" s="2" customFormat="1" ht="24.15" customHeight="1">
      <c r="A236" s="37"/>
      <c r="B236" s="38"/>
      <c r="C236" s="177" t="s">
        <v>328</v>
      </c>
      <c r="D236" s="177" t="s">
        <v>164</v>
      </c>
      <c r="E236" s="178" t="s">
        <v>329</v>
      </c>
      <c r="F236" s="179" t="s">
        <v>330</v>
      </c>
      <c r="G236" s="180" t="s">
        <v>267</v>
      </c>
      <c r="H236" s="181">
        <v>48.122999999999998</v>
      </c>
      <c r="I236" s="182"/>
      <c r="J236" s="183">
        <f>ROUND(I236*H236,2)</f>
        <v>0</v>
      </c>
      <c r="K236" s="179" t="s">
        <v>167</v>
      </c>
      <c r="L236" s="42"/>
      <c r="M236" s="184" t="s">
        <v>32</v>
      </c>
      <c r="N236" s="185" t="s">
        <v>49</v>
      </c>
      <c r="O236" s="67"/>
      <c r="P236" s="186">
        <f>O236*H236</f>
        <v>0</v>
      </c>
      <c r="Q236" s="186">
        <v>0</v>
      </c>
      <c r="R236" s="186">
        <f>Q236*H236</f>
        <v>0</v>
      </c>
      <c r="S236" s="186">
        <v>0</v>
      </c>
      <c r="T236" s="18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8" t="s">
        <v>168</v>
      </c>
      <c r="AT236" s="188" t="s">
        <v>164</v>
      </c>
      <c r="AU236" s="188" t="s">
        <v>88</v>
      </c>
      <c r="AY236" s="19" t="s">
        <v>162</v>
      </c>
      <c r="BE236" s="189">
        <f>IF(N236="základní",J236,0)</f>
        <v>0</v>
      </c>
      <c r="BF236" s="189">
        <f>IF(N236="snížená",J236,0)</f>
        <v>0</v>
      </c>
      <c r="BG236" s="189">
        <f>IF(N236="zákl. přenesená",J236,0)</f>
        <v>0</v>
      </c>
      <c r="BH236" s="189">
        <f>IF(N236="sníž. přenesená",J236,0)</f>
        <v>0</v>
      </c>
      <c r="BI236" s="189">
        <f>IF(N236="nulová",J236,0)</f>
        <v>0</v>
      </c>
      <c r="BJ236" s="19" t="s">
        <v>86</v>
      </c>
      <c r="BK236" s="189">
        <f>ROUND(I236*H236,2)</f>
        <v>0</v>
      </c>
      <c r="BL236" s="19" t="s">
        <v>168</v>
      </c>
      <c r="BM236" s="188" t="s">
        <v>331</v>
      </c>
    </row>
    <row r="237" spans="1:65" s="13" customFormat="1" ht="10.199999999999999">
      <c r="B237" s="195"/>
      <c r="C237" s="196"/>
      <c r="D237" s="190" t="s">
        <v>172</v>
      </c>
      <c r="E237" s="197" t="s">
        <v>32</v>
      </c>
      <c r="F237" s="198" t="s">
        <v>332</v>
      </c>
      <c r="G237" s="196"/>
      <c r="H237" s="197" t="s">
        <v>32</v>
      </c>
      <c r="I237" s="199"/>
      <c r="J237" s="196"/>
      <c r="K237" s="196"/>
      <c r="L237" s="200"/>
      <c r="M237" s="201"/>
      <c r="N237" s="202"/>
      <c r="O237" s="202"/>
      <c r="P237" s="202"/>
      <c r="Q237" s="202"/>
      <c r="R237" s="202"/>
      <c r="S237" s="202"/>
      <c r="T237" s="203"/>
      <c r="AT237" s="204" t="s">
        <v>172</v>
      </c>
      <c r="AU237" s="204" t="s">
        <v>88</v>
      </c>
      <c r="AV237" s="13" t="s">
        <v>86</v>
      </c>
      <c r="AW237" s="13" t="s">
        <v>39</v>
      </c>
      <c r="AX237" s="13" t="s">
        <v>78</v>
      </c>
      <c r="AY237" s="204" t="s">
        <v>162</v>
      </c>
    </row>
    <row r="238" spans="1:65" s="14" customFormat="1" ht="10.199999999999999">
      <c r="B238" s="205"/>
      <c r="C238" s="206"/>
      <c r="D238" s="190" t="s">
        <v>172</v>
      </c>
      <c r="E238" s="207" t="s">
        <v>32</v>
      </c>
      <c r="F238" s="208" t="s">
        <v>333</v>
      </c>
      <c r="G238" s="206"/>
      <c r="H238" s="209">
        <v>14</v>
      </c>
      <c r="I238" s="210"/>
      <c r="J238" s="206"/>
      <c r="K238" s="206"/>
      <c r="L238" s="211"/>
      <c r="M238" s="212"/>
      <c r="N238" s="213"/>
      <c r="O238" s="213"/>
      <c r="P238" s="213"/>
      <c r="Q238" s="213"/>
      <c r="R238" s="213"/>
      <c r="S238" s="213"/>
      <c r="T238" s="214"/>
      <c r="AT238" s="215" t="s">
        <v>172</v>
      </c>
      <c r="AU238" s="215" t="s">
        <v>88</v>
      </c>
      <c r="AV238" s="14" t="s">
        <v>88</v>
      </c>
      <c r="AW238" s="14" t="s">
        <v>39</v>
      </c>
      <c r="AX238" s="14" t="s">
        <v>78</v>
      </c>
      <c r="AY238" s="215" t="s">
        <v>162</v>
      </c>
    </row>
    <row r="239" spans="1:65" s="14" customFormat="1" ht="10.199999999999999">
      <c r="B239" s="205"/>
      <c r="C239" s="206"/>
      <c r="D239" s="190" t="s">
        <v>172</v>
      </c>
      <c r="E239" s="207" t="s">
        <v>32</v>
      </c>
      <c r="F239" s="208" t="s">
        <v>334</v>
      </c>
      <c r="G239" s="206"/>
      <c r="H239" s="209">
        <v>28.922000000000001</v>
      </c>
      <c r="I239" s="210"/>
      <c r="J239" s="206"/>
      <c r="K239" s="206"/>
      <c r="L239" s="211"/>
      <c r="M239" s="212"/>
      <c r="N239" s="213"/>
      <c r="O239" s="213"/>
      <c r="P239" s="213"/>
      <c r="Q239" s="213"/>
      <c r="R239" s="213"/>
      <c r="S239" s="213"/>
      <c r="T239" s="214"/>
      <c r="AT239" s="215" t="s">
        <v>172</v>
      </c>
      <c r="AU239" s="215" t="s">
        <v>88</v>
      </c>
      <c r="AV239" s="14" t="s">
        <v>88</v>
      </c>
      <c r="AW239" s="14" t="s">
        <v>39</v>
      </c>
      <c r="AX239" s="14" t="s">
        <v>78</v>
      </c>
      <c r="AY239" s="215" t="s">
        <v>162</v>
      </c>
    </row>
    <row r="240" spans="1:65" s="14" customFormat="1" ht="10.199999999999999">
      <c r="B240" s="205"/>
      <c r="C240" s="206"/>
      <c r="D240" s="190" t="s">
        <v>172</v>
      </c>
      <c r="E240" s="207" t="s">
        <v>32</v>
      </c>
      <c r="F240" s="208" t="s">
        <v>335</v>
      </c>
      <c r="G240" s="206"/>
      <c r="H240" s="209">
        <v>5.2009999999999996</v>
      </c>
      <c r="I240" s="210"/>
      <c r="J240" s="206"/>
      <c r="K240" s="206"/>
      <c r="L240" s="211"/>
      <c r="M240" s="212"/>
      <c r="N240" s="213"/>
      <c r="O240" s="213"/>
      <c r="P240" s="213"/>
      <c r="Q240" s="213"/>
      <c r="R240" s="213"/>
      <c r="S240" s="213"/>
      <c r="T240" s="214"/>
      <c r="AT240" s="215" t="s">
        <v>172</v>
      </c>
      <c r="AU240" s="215" t="s">
        <v>88</v>
      </c>
      <c r="AV240" s="14" t="s">
        <v>88</v>
      </c>
      <c r="AW240" s="14" t="s">
        <v>39</v>
      </c>
      <c r="AX240" s="14" t="s">
        <v>78</v>
      </c>
      <c r="AY240" s="215" t="s">
        <v>162</v>
      </c>
    </row>
    <row r="241" spans="1:65" s="15" customFormat="1" ht="10.199999999999999">
      <c r="B241" s="216"/>
      <c r="C241" s="217"/>
      <c r="D241" s="190" t="s">
        <v>172</v>
      </c>
      <c r="E241" s="218" t="s">
        <v>32</v>
      </c>
      <c r="F241" s="219" t="s">
        <v>175</v>
      </c>
      <c r="G241" s="217"/>
      <c r="H241" s="220">
        <v>48.122999999999998</v>
      </c>
      <c r="I241" s="221"/>
      <c r="J241" s="217"/>
      <c r="K241" s="217"/>
      <c r="L241" s="222"/>
      <c r="M241" s="223"/>
      <c r="N241" s="224"/>
      <c r="O241" s="224"/>
      <c r="P241" s="224"/>
      <c r="Q241" s="224"/>
      <c r="R241" s="224"/>
      <c r="S241" s="224"/>
      <c r="T241" s="225"/>
      <c r="AT241" s="226" t="s">
        <v>172</v>
      </c>
      <c r="AU241" s="226" t="s">
        <v>88</v>
      </c>
      <c r="AV241" s="15" t="s">
        <v>168</v>
      </c>
      <c r="AW241" s="15" t="s">
        <v>39</v>
      </c>
      <c r="AX241" s="15" t="s">
        <v>86</v>
      </c>
      <c r="AY241" s="226" t="s">
        <v>162</v>
      </c>
    </row>
    <row r="242" spans="1:65" s="2" customFormat="1" ht="24.15" customHeight="1">
      <c r="A242" s="37"/>
      <c r="B242" s="38"/>
      <c r="C242" s="177" t="s">
        <v>336</v>
      </c>
      <c r="D242" s="177" t="s">
        <v>164</v>
      </c>
      <c r="E242" s="178" t="s">
        <v>337</v>
      </c>
      <c r="F242" s="179" t="s">
        <v>338</v>
      </c>
      <c r="G242" s="180" t="s">
        <v>258</v>
      </c>
      <c r="H242" s="181">
        <v>27.498999999999999</v>
      </c>
      <c r="I242" s="182"/>
      <c r="J242" s="183">
        <f>ROUND(I242*H242,2)</f>
        <v>0</v>
      </c>
      <c r="K242" s="179" t="s">
        <v>167</v>
      </c>
      <c r="L242" s="42"/>
      <c r="M242" s="184" t="s">
        <v>32</v>
      </c>
      <c r="N242" s="185" t="s">
        <v>49</v>
      </c>
      <c r="O242" s="67"/>
      <c r="P242" s="186">
        <f>O242*H242</f>
        <v>0</v>
      </c>
      <c r="Q242" s="186">
        <v>0</v>
      </c>
      <c r="R242" s="186">
        <f>Q242*H242</f>
        <v>0</v>
      </c>
      <c r="S242" s="186">
        <v>0</v>
      </c>
      <c r="T242" s="18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88" t="s">
        <v>168</v>
      </c>
      <c r="AT242" s="188" t="s">
        <v>164</v>
      </c>
      <c r="AU242" s="188" t="s">
        <v>88</v>
      </c>
      <c r="AY242" s="19" t="s">
        <v>162</v>
      </c>
      <c r="BE242" s="189">
        <f>IF(N242="základní",J242,0)</f>
        <v>0</v>
      </c>
      <c r="BF242" s="189">
        <f>IF(N242="snížená",J242,0)</f>
        <v>0</v>
      </c>
      <c r="BG242" s="189">
        <f>IF(N242="zákl. přenesená",J242,0)</f>
        <v>0</v>
      </c>
      <c r="BH242" s="189">
        <f>IF(N242="sníž. přenesená",J242,0)</f>
        <v>0</v>
      </c>
      <c r="BI242" s="189">
        <f>IF(N242="nulová",J242,0)</f>
        <v>0</v>
      </c>
      <c r="BJ242" s="19" t="s">
        <v>86</v>
      </c>
      <c r="BK242" s="189">
        <f>ROUND(I242*H242,2)</f>
        <v>0</v>
      </c>
      <c r="BL242" s="19" t="s">
        <v>168</v>
      </c>
      <c r="BM242" s="188" t="s">
        <v>339</v>
      </c>
    </row>
    <row r="243" spans="1:65" s="2" customFormat="1" ht="105.6">
      <c r="A243" s="37"/>
      <c r="B243" s="38"/>
      <c r="C243" s="39"/>
      <c r="D243" s="190" t="s">
        <v>170</v>
      </c>
      <c r="E243" s="39"/>
      <c r="F243" s="191" t="s">
        <v>340</v>
      </c>
      <c r="G243" s="39"/>
      <c r="H243" s="39"/>
      <c r="I243" s="192"/>
      <c r="J243" s="39"/>
      <c r="K243" s="39"/>
      <c r="L243" s="42"/>
      <c r="M243" s="193"/>
      <c r="N243" s="194"/>
      <c r="O243" s="67"/>
      <c r="P243" s="67"/>
      <c r="Q243" s="67"/>
      <c r="R243" s="67"/>
      <c r="S243" s="67"/>
      <c r="T243" s="68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9" t="s">
        <v>170</v>
      </c>
      <c r="AU243" s="19" t="s">
        <v>88</v>
      </c>
    </row>
    <row r="244" spans="1:65" s="13" customFormat="1" ht="10.199999999999999">
      <c r="B244" s="195"/>
      <c r="C244" s="196"/>
      <c r="D244" s="190" t="s">
        <v>172</v>
      </c>
      <c r="E244" s="197" t="s">
        <v>32</v>
      </c>
      <c r="F244" s="198" t="s">
        <v>320</v>
      </c>
      <c r="G244" s="196"/>
      <c r="H244" s="197" t="s">
        <v>32</v>
      </c>
      <c r="I244" s="199"/>
      <c r="J244" s="196"/>
      <c r="K244" s="196"/>
      <c r="L244" s="200"/>
      <c r="M244" s="201"/>
      <c r="N244" s="202"/>
      <c r="O244" s="202"/>
      <c r="P244" s="202"/>
      <c r="Q244" s="202"/>
      <c r="R244" s="202"/>
      <c r="S244" s="202"/>
      <c r="T244" s="203"/>
      <c r="AT244" s="204" t="s">
        <v>172</v>
      </c>
      <c r="AU244" s="204" t="s">
        <v>88</v>
      </c>
      <c r="AV244" s="13" t="s">
        <v>86</v>
      </c>
      <c r="AW244" s="13" t="s">
        <v>39</v>
      </c>
      <c r="AX244" s="13" t="s">
        <v>78</v>
      </c>
      <c r="AY244" s="204" t="s">
        <v>162</v>
      </c>
    </row>
    <row r="245" spans="1:65" s="14" customFormat="1" ht="10.199999999999999">
      <c r="B245" s="205"/>
      <c r="C245" s="206"/>
      <c r="D245" s="190" t="s">
        <v>172</v>
      </c>
      <c r="E245" s="207" t="s">
        <v>32</v>
      </c>
      <c r="F245" s="208" t="s">
        <v>321</v>
      </c>
      <c r="G245" s="206"/>
      <c r="H245" s="209">
        <v>8</v>
      </c>
      <c r="I245" s="210"/>
      <c r="J245" s="206"/>
      <c r="K245" s="206"/>
      <c r="L245" s="211"/>
      <c r="M245" s="212"/>
      <c r="N245" s="213"/>
      <c r="O245" s="213"/>
      <c r="P245" s="213"/>
      <c r="Q245" s="213"/>
      <c r="R245" s="213"/>
      <c r="S245" s="213"/>
      <c r="T245" s="214"/>
      <c r="AT245" s="215" t="s">
        <v>172</v>
      </c>
      <c r="AU245" s="215" t="s">
        <v>88</v>
      </c>
      <c r="AV245" s="14" t="s">
        <v>88</v>
      </c>
      <c r="AW245" s="14" t="s">
        <v>39</v>
      </c>
      <c r="AX245" s="14" t="s">
        <v>78</v>
      </c>
      <c r="AY245" s="215" t="s">
        <v>162</v>
      </c>
    </row>
    <row r="246" spans="1:65" s="14" customFormat="1" ht="10.199999999999999">
      <c r="B246" s="205"/>
      <c r="C246" s="206"/>
      <c r="D246" s="190" t="s">
        <v>172</v>
      </c>
      <c r="E246" s="207" t="s">
        <v>32</v>
      </c>
      <c r="F246" s="208" t="s">
        <v>322</v>
      </c>
      <c r="G246" s="206"/>
      <c r="H246" s="209">
        <v>16.527000000000001</v>
      </c>
      <c r="I246" s="210"/>
      <c r="J246" s="206"/>
      <c r="K246" s="206"/>
      <c r="L246" s="211"/>
      <c r="M246" s="212"/>
      <c r="N246" s="213"/>
      <c r="O246" s="213"/>
      <c r="P246" s="213"/>
      <c r="Q246" s="213"/>
      <c r="R246" s="213"/>
      <c r="S246" s="213"/>
      <c r="T246" s="214"/>
      <c r="AT246" s="215" t="s">
        <v>172</v>
      </c>
      <c r="AU246" s="215" t="s">
        <v>88</v>
      </c>
      <c r="AV246" s="14" t="s">
        <v>88</v>
      </c>
      <c r="AW246" s="14" t="s">
        <v>39</v>
      </c>
      <c r="AX246" s="14" t="s">
        <v>78</v>
      </c>
      <c r="AY246" s="215" t="s">
        <v>162</v>
      </c>
    </row>
    <row r="247" spans="1:65" s="14" customFormat="1" ht="10.199999999999999">
      <c r="B247" s="205"/>
      <c r="C247" s="206"/>
      <c r="D247" s="190" t="s">
        <v>172</v>
      </c>
      <c r="E247" s="207" t="s">
        <v>32</v>
      </c>
      <c r="F247" s="208" t="s">
        <v>323</v>
      </c>
      <c r="G247" s="206"/>
      <c r="H247" s="209">
        <v>2.972</v>
      </c>
      <c r="I247" s="210"/>
      <c r="J247" s="206"/>
      <c r="K247" s="206"/>
      <c r="L247" s="211"/>
      <c r="M247" s="212"/>
      <c r="N247" s="213"/>
      <c r="O247" s="213"/>
      <c r="P247" s="213"/>
      <c r="Q247" s="213"/>
      <c r="R247" s="213"/>
      <c r="S247" s="213"/>
      <c r="T247" s="214"/>
      <c r="AT247" s="215" t="s">
        <v>172</v>
      </c>
      <c r="AU247" s="215" t="s">
        <v>88</v>
      </c>
      <c r="AV247" s="14" t="s">
        <v>88</v>
      </c>
      <c r="AW247" s="14" t="s">
        <v>39</v>
      </c>
      <c r="AX247" s="14" t="s">
        <v>78</v>
      </c>
      <c r="AY247" s="215" t="s">
        <v>162</v>
      </c>
    </row>
    <row r="248" spans="1:65" s="15" customFormat="1" ht="10.199999999999999">
      <c r="B248" s="216"/>
      <c r="C248" s="217"/>
      <c r="D248" s="190" t="s">
        <v>172</v>
      </c>
      <c r="E248" s="218" t="s">
        <v>32</v>
      </c>
      <c r="F248" s="219" t="s">
        <v>175</v>
      </c>
      <c r="G248" s="217"/>
      <c r="H248" s="220">
        <v>27.498999999999999</v>
      </c>
      <c r="I248" s="221"/>
      <c r="J248" s="217"/>
      <c r="K248" s="217"/>
      <c r="L248" s="222"/>
      <c r="M248" s="223"/>
      <c r="N248" s="224"/>
      <c r="O248" s="224"/>
      <c r="P248" s="224"/>
      <c r="Q248" s="224"/>
      <c r="R248" s="224"/>
      <c r="S248" s="224"/>
      <c r="T248" s="225"/>
      <c r="AT248" s="226" t="s">
        <v>172</v>
      </c>
      <c r="AU248" s="226" t="s">
        <v>88</v>
      </c>
      <c r="AV248" s="15" t="s">
        <v>168</v>
      </c>
      <c r="AW248" s="15" t="s">
        <v>39</v>
      </c>
      <c r="AX248" s="15" t="s">
        <v>86</v>
      </c>
      <c r="AY248" s="226" t="s">
        <v>162</v>
      </c>
    </row>
    <row r="249" spans="1:65" s="2" customFormat="1" ht="24.15" customHeight="1">
      <c r="A249" s="37"/>
      <c r="B249" s="38"/>
      <c r="C249" s="177" t="s">
        <v>341</v>
      </c>
      <c r="D249" s="177" t="s">
        <v>164</v>
      </c>
      <c r="E249" s="178" t="s">
        <v>342</v>
      </c>
      <c r="F249" s="179" t="s">
        <v>343</v>
      </c>
      <c r="G249" s="180" t="s">
        <v>258</v>
      </c>
      <c r="H249" s="181">
        <v>22.126999999999999</v>
      </c>
      <c r="I249" s="182"/>
      <c r="J249" s="183">
        <f>ROUND(I249*H249,2)</f>
        <v>0</v>
      </c>
      <c r="K249" s="179" t="s">
        <v>167</v>
      </c>
      <c r="L249" s="42"/>
      <c r="M249" s="184" t="s">
        <v>32</v>
      </c>
      <c r="N249" s="185" t="s">
        <v>49</v>
      </c>
      <c r="O249" s="67"/>
      <c r="P249" s="186">
        <f>O249*H249</f>
        <v>0</v>
      </c>
      <c r="Q249" s="186">
        <v>0</v>
      </c>
      <c r="R249" s="186">
        <f>Q249*H249</f>
        <v>0</v>
      </c>
      <c r="S249" s="186">
        <v>0</v>
      </c>
      <c r="T249" s="18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88" t="s">
        <v>168</v>
      </c>
      <c r="AT249" s="188" t="s">
        <v>164</v>
      </c>
      <c r="AU249" s="188" t="s">
        <v>88</v>
      </c>
      <c r="AY249" s="19" t="s">
        <v>162</v>
      </c>
      <c r="BE249" s="189">
        <f>IF(N249="základní",J249,0)</f>
        <v>0</v>
      </c>
      <c r="BF249" s="189">
        <f>IF(N249="snížená",J249,0)</f>
        <v>0</v>
      </c>
      <c r="BG249" s="189">
        <f>IF(N249="zákl. přenesená",J249,0)</f>
        <v>0</v>
      </c>
      <c r="BH249" s="189">
        <f>IF(N249="sníž. přenesená",J249,0)</f>
        <v>0</v>
      </c>
      <c r="BI249" s="189">
        <f>IF(N249="nulová",J249,0)</f>
        <v>0</v>
      </c>
      <c r="BJ249" s="19" t="s">
        <v>86</v>
      </c>
      <c r="BK249" s="189">
        <f>ROUND(I249*H249,2)</f>
        <v>0</v>
      </c>
      <c r="BL249" s="19" t="s">
        <v>168</v>
      </c>
      <c r="BM249" s="188" t="s">
        <v>344</v>
      </c>
    </row>
    <row r="250" spans="1:65" s="2" customFormat="1" ht="153.6">
      <c r="A250" s="37"/>
      <c r="B250" s="38"/>
      <c r="C250" s="39"/>
      <c r="D250" s="190" t="s">
        <v>170</v>
      </c>
      <c r="E250" s="39"/>
      <c r="F250" s="191" t="s">
        <v>345</v>
      </c>
      <c r="G250" s="39"/>
      <c r="H250" s="39"/>
      <c r="I250" s="192"/>
      <c r="J250" s="39"/>
      <c r="K250" s="39"/>
      <c r="L250" s="42"/>
      <c r="M250" s="193"/>
      <c r="N250" s="194"/>
      <c r="O250" s="67"/>
      <c r="P250" s="67"/>
      <c r="Q250" s="67"/>
      <c r="R250" s="67"/>
      <c r="S250" s="67"/>
      <c r="T250" s="68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9" t="s">
        <v>170</v>
      </c>
      <c r="AU250" s="19" t="s">
        <v>88</v>
      </c>
    </row>
    <row r="251" spans="1:65" s="13" customFormat="1" ht="10.199999999999999">
      <c r="B251" s="195"/>
      <c r="C251" s="196"/>
      <c r="D251" s="190" t="s">
        <v>172</v>
      </c>
      <c r="E251" s="197" t="s">
        <v>32</v>
      </c>
      <c r="F251" s="198" t="s">
        <v>173</v>
      </c>
      <c r="G251" s="196"/>
      <c r="H251" s="197" t="s">
        <v>32</v>
      </c>
      <c r="I251" s="199"/>
      <c r="J251" s="196"/>
      <c r="K251" s="196"/>
      <c r="L251" s="200"/>
      <c r="M251" s="201"/>
      <c r="N251" s="202"/>
      <c r="O251" s="202"/>
      <c r="P251" s="202"/>
      <c r="Q251" s="202"/>
      <c r="R251" s="202"/>
      <c r="S251" s="202"/>
      <c r="T251" s="203"/>
      <c r="AT251" s="204" t="s">
        <v>172</v>
      </c>
      <c r="AU251" s="204" t="s">
        <v>88</v>
      </c>
      <c r="AV251" s="13" t="s">
        <v>86</v>
      </c>
      <c r="AW251" s="13" t="s">
        <v>39</v>
      </c>
      <c r="AX251" s="13" t="s">
        <v>78</v>
      </c>
      <c r="AY251" s="204" t="s">
        <v>162</v>
      </c>
    </row>
    <row r="252" spans="1:65" s="14" customFormat="1" ht="10.199999999999999">
      <c r="B252" s="205"/>
      <c r="C252" s="206"/>
      <c r="D252" s="190" t="s">
        <v>172</v>
      </c>
      <c r="E252" s="207" t="s">
        <v>32</v>
      </c>
      <c r="F252" s="208" t="s">
        <v>283</v>
      </c>
      <c r="G252" s="206"/>
      <c r="H252" s="209">
        <v>18</v>
      </c>
      <c r="I252" s="210"/>
      <c r="J252" s="206"/>
      <c r="K252" s="206"/>
      <c r="L252" s="211"/>
      <c r="M252" s="212"/>
      <c r="N252" s="213"/>
      <c r="O252" s="213"/>
      <c r="P252" s="213"/>
      <c r="Q252" s="213"/>
      <c r="R252" s="213"/>
      <c r="S252" s="213"/>
      <c r="T252" s="214"/>
      <c r="AT252" s="215" t="s">
        <v>172</v>
      </c>
      <c r="AU252" s="215" t="s">
        <v>88</v>
      </c>
      <c r="AV252" s="14" t="s">
        <v>88</v>
      </c>
      <c r="AW252" s="14" t="s">
        <v>39</v>
      </c>
      <c r="AX252" s="14" t="s">
        <v>78</v>
      </c>
      <c r="AY252" s="215" t="s">
        <v>162</v>
      </c>
    </row>
    <row r="253" spans="1:65" s="14" customFormat="1" ht="10.199999999999999">
      <c r="B253" s="205"/>
      <c r="C253" s="206"/>
      <c r="D253" s="190" t="s">
        <v>172</v>
      </c>
      <c r="E253" s="207" t="s">
        <v>32</v>
      </c>
      <c r="F253" s="208" t="s">
        <v>284</v>
      </c>
      <c r="G253" s="206"/>
      <c r="H253" s="209">
        <v>-1.4730000000000001</v>
      </c>
      <c r="I253" s="210"/>
      <c r="J253" s="206"/>
      <c r="K253" s="206"/>
      <c r="L253" s="211"/>
      <c r="M253" s="212"/>
      <c r="N253" s="213"/>
      <c r="O253" s="213"/>
      <c r="P253" s="213"/>
      <c r="Q253" s="213"/>
      <c r="R253" s="213"/>
      <c r="S253" s="213"/>
      <c r="T253" s="214"/>
      <c r="AT253" s="215" t="s">
        <v>172</v>
      </c>
      <c r="AU253" s="215" t="s">
        <v>88</v>
      </c>
      <c r="AV253" s="14" t="s">
        <v>88</v>
      </c>
      <c r="AW253" s="14" t="s">
        <v>39</v>
      </c>
      <c r="AX253" s="14" t="s">
        <v>78</v>
      </c>
      <c r="AY253" s="215" t="s">
        <v>162</v>
      </c>
    </row>
    <row r="254" spans="1:65" s="16" customFormat="1" ht="10.199999999999999">
      <c r="B254" s="237"/>
      <c r="C254" s="238"/>
      <c r="D254" s="190" t="s">
        <v>172</v>
      </c>
      <c r="E254" s="239" t="s">
        <v>32</v>
      </c>
      <c r="F254" s="240" t="s">
        <v>346</v>
      </c>
      <c r="G254" s="238"/>
      <c r="H254" s="241">
        <v>16.527000000000001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AT254" s="247" t="s">
        <v>172</v>
      </c>
      <c r="AU254" s="247" t="s">
        <v>88</v>
      </c>
      <c r="AV254" s="16" t="s">
        <v>96</v>
      </c>
      <c r="AW254" s="16" t="s">
        <v>39</v>
      </c>
      <c r="AX254" s="16" t="s">
        <v>78</v>
      </c>
      <c r="AY254" s="247" t="s">
        <v>162</v>
      </c>
    </row>
    <row r="255" spans="1:65" s="13" customFormat="1" ht="10.199999999999999">
      <c r="B255" s="195"/>
      <c r="C255" s="196"/>
      <c r="D255" s="190" t="s">
        <v>172</v>
      </c>
      <c r="E255" s="197" t="s">
        <v>32</v>
      </c>
      <c r="F255" s="198" t="s">
        <v>173</v>
      </c>
      <c r="G255" s="196"/>
      <c r="H255" s="197" t="s">
        <v>32</v>
      </c>
      <c r="I255" s="199"/>
      <c r="J255" s="196"/>
      <c r="K255" s="196"/>
      <c r="L255" s="200"/>
      <c r="M255" s="201"/>
      <c r="N255" s="202"/>
      <c r="O255" s="202"/>
      <c r="P255" s="202"/>
      <c r="Q255" s="202"/>
      <c r="R255" s="202"/>
      <c r="S255" s="202"/>
      <c r="T255" s="203"/>
      <c r="AT255" s="204" t="s">
        <v>172</v>
      </c>
      <c r="AU255" s="204" t="s">
        <v>88</v>
      </c>
      <c r="AV255" s="13" t="s">
        <v>86</v>
      </c>
      <c r="AW255" s="13" t="s">
        <v>39</v>
      </c>
      <c r="AX255" s="13" t="s">
        <v>78</v>
      </c>
      <c r="AY255" s="204" t="s">
        <v>162</v>
      </c>
    </row>
    <row r="256" spans="1:65" s="14" customFormat="1" ht="10.199999999999999">
      <c r="B256" s="205"/>
      <c r="C256" s="206"/>
      <c r="D256" s="190" t="s">
        <v>172</v>
      </c>
      <c r="E256" s="207" t="s">
        <v>32</v>
      </c>
      <c r="F256" s="208" t="s">
        <v>276</v>
      </c>
      <c r="G256" s="206"/>
      <c r="H256" s="209">
        <v>3</v>
      </c>
      <c r="I256" s="210"/>
      <c r="J256" s="206"/>
      <c r="K256" s="206"/>
      <c r="L256" s="211"/>
      <c r="M256" s="212"/>
      <c r="N256" s="213"/>
      <c r="O256" s="213"/>
      <c r="P256" s="213"/>
      <c r="Q256" s="213"/>
      <c r="R256" s="213"/>
      <c r="S256" s="213"/>
      <c r="T256" s="214"/>
      <c r="AT256" s="215" t="s">
        <v>172</v>
      </c>
      <c r="AU256" s="215" t="s">
        <v>88</v>
      </c>
      <c r="AV256" s="14" t="s">
        <v>88</v>
      </c>
      <c r="AW256" s="14" t="s">
        <v>39</v>
      </c>
      <c r="AX256" s="14" t="s">
        <v>78</v>
      </c>
      <c r="AY256" s="215" t="s">
        <v>162</v>
      </c>
    </row>
    <row r="257" spans="1:65" s="14" customFormat="1" ht="10.199999999999999">
      <c r="B257" s="205"/>
      <c r="C257" s="206"/>
      <c r="D257" s="190" t="s">
        <v>172</v>
      </c>
      <c r="E257" s="207" t="s">
        <v>32</v>
      </c>
      <c r="F257" s="208" t="s">
        <v>277</v>
      </c>
      <c r="G257" s="206"/>
      <c r="H257" s="209">
        <v>5</v>
      </c>
      <c r="I257" s="210"/>
      <c r="J257" s="206"/>
      <c r="K257" s="206"/>
      <c r="L257" s="211"/>
      <c r="M257" s="212"/>
      <c r="N257" s="213"/>
      <c r="O257" s="213"/>
      <c r="P257" s="213"/>
      <c r="Q257" s="213"/>
      <c r="R257" s="213"/>
      <c r="S257" s="213"/>
      <c r="T257" s="214"/>
      <c r="AT257" s="215" t="s">
        <v>172</v>
      </c>
      <c r="AU257" s="215" t="s">
        <v>88</v>
      </c>
      <c r="AV257" s="14" t="s">
        <v>88</v>
      </c>
      <c r="AW257" s="14" t="s">
        <v>39</v>
      </c>
      <c r="AX257" s="14" t="s">
        <v>78</v>
      </c>
      <c r="AY257" s="215" t="s">
        <v>162</v>
      </c>
    </row>
    <row r="258" spans="1:65" s="14" customFormat="1" ht="10.199999999999999">
      <c r="B258" s="205"/>
      <c r="C258" s="206"/>
      <c r="D258" s="190" t="s">
        <v>172</v>
      </c>
      <c r="E258" s="207" t="s">
        <v>32</v>
      </c>
      <c r="F258" s="208" t="s">
        <v>347</v>
      </c>
      <c r="G258" s="206"/>
      <c r="H258" s="209">
        <v>-0.4</v>
      </c>
      <c r="I258" s="210"/>
      <c r="J258" s="206"/>
      <c r="K258" s="206"/>
      <c r="L258" s="211"/>
      <c r="M258" s="212"/>
      <c r="N258" s="213"/>
      <c r="O258" s="213"/>
      <c r="P258" s="213"/>
      <c r="Q258" s="213"/>
      <c r="R258" s="213"/>
      <c r="S258" s="213"/>
      <c r="T258" s="214"/>
      <c r="AT258" s="215" t="s">
        <v>172</v>
      </c>
      <c r="AU258" s="215" t="s">
        <v>88</v>
      </c>
      <c r="AV258" s="14" t="s">
        <v>88</v>
      </c>
      <c r="AW258" s="14" t="s">
        <v>39</v>
      </c>
      <c r="AX258" s="14" t="s">
        <v>78</v>
      </c>
      <c r="AY258" s="215" t="s">
        <v>162</v>
      </c>
    </row>
    <row r="259" spans="1:65" s="14" customFormat="1" ht="10.199999999999999">
      <c r="B259" s="205"/>
      <c r="C259" s="206"/>
      <c r="D259" s="190" t="s">
        <v>172</v>
      </c>
      <c r="E259" s="207" t="s">
        <v>32</v>
      </c>
      <c r="F259" s="208" t="s">
        <v>348</v>
      </c>
      <c r="G259" s="206"/>
      <c r="H259" s="209">
        <v>-2</v>
      </c>
      <c r="I259" s="210"/>
      <c r="J259" s="206"/>
      <c r="K259" s="206"/>
      <c r="L259" s="211"/>
      <c r="M259" s="212"/>
      <c r="N259" s="213"/>
      <c r="O259" s="213"/>
      <c r="P259" s="213"/>
      <c r="Q259" s="213"/>
      <c r="R259" s="213"/>
      <c r="S259" s="213"/>
      <c r="T259" s="214"/>
      <c r="AT259" s="215" t="s">
        <v>172</v>
      </c>
      <c r="AU259" s="215" t="s">
        <v>88</v>
      </c>
      <c r="AV259" s="14" t="s">
        <v>88</v>
      </c>
      <c r="AW259" s="14" t="s">
        <v>39</v>
      </c>
      <c r="AX259" s="14" t="s">
        <v>78</v>
      </c>
      <c r="AY259" s="215" t="s">
        <v>162</v>
      </c>
    </row>
    <row r="260" spans="1:65" s="16" customFormat="1" ht="10.199999999999999">
      <c r="B260" s="237"/>
      <c r="C260" s="238"/>
      <c r="D260" s="190" t="s">
        <v>172</v>
      </c>
      <c r="E260" s="239" t="s">
        <v>32</v>
      </c>
      <c r="F260" s="240" t="s">
        <v>349</v>
      </c>
      <c r="G260" s="238"/>
      <c r="H260" s="241">
        <v>5.6</v>
      </c>
      <c r="I260" s="242"/>
      <c r="J260" s="238"/>
      <c r="K260" s="238"/>
      <c r="L260" s="243"/>
      <c r="M260" s="244"/>
      <c r="N260" s="245"/>
      <c r="O260" s="245"/>
      <c r="P260" s="245"/>
      <c r="Q260" s="245"/>
      <c r="R260" s="245"/>
      <c r="S260" s="245"/>
      <c r="T260" s="246"/>
      <c r="AT260" s="247" t="s">
        <v>172</v>
      </c>
      <c r="AU260" s="247" t="s">
        <v>88</v>
      </c>
      <c r="AV260" s="16" t="s">
        <v>96</v>
      </c>
      <c r="AW260" s="16" t="s">
        <v>39</v>
      </c>
      <c r="AX260" s="16" t="s">
        <v>78</v>
      </c>
      <c r="AY260" s="247" t="s">
        <v>162</v>
      </c>
    </row>
    <row r="261" spans="1:65" s="15" customFormat="1" ht="10.199999999999999">
      <c r="B261" s="216"/>
      <c r="C261" s="217"/>
      <c r="D261" s="190" t="s">
        <v>172</v>
      </c>
      <c r="E261" s="218" t="s">
        <v>32</v>
      </c>
      <c r="F261" s="219" t="s">
        <v>175</v>
      </c>
      <c r="G261" s="217"/>
      <c r="H261" s="220">
        <v>22.126999999999999</v>
      </c>
      <c r="I261" s="221"/>
      <c r="J261" s="217"/>
      <c r="K261" s="217"/>
      <c r="L261" s="222"/>
      <c r="M261" s="223"/>
      <c r="N261" s="224"/>
      <c r="O261" s="224"/>
      <c r="P261" s="224"/>
      <c r="Q261" s="224"/>
      <c r="R261" s="224"/>
      <c r="S261" s="224"/>
      <c r="T261" s="225"/>
      <c r="AT261" s="226" t="s">
        <v>172</v>
      </c>
      <c r="AU261" s="226" t="s">
        <v>88</v>
      </c>
      <c r="AV261" s="15" t="s">
        <v>168</v>
      </c>
      <c r="AW261" s="15" t="s">
        <v>39</v>
      </c>
      <c r="AX261" s="15" t="s">
        <v>86</v>
      </c>
      <c r="AY261" s="226" t="s">
        <v>162</v>
      </c>
    </row>
    <row r="262" spans="1:65" s="2" customFormat="1" ht="14.4" customHeight="1">
      <c r="A262" s="37"/>
      <c r="B262" s="38"/>
      <c r="C262" s="227" t="s">
        <v>350</v>
      </c>
      <c r="D262" s="227" t="s">
        <v>264</v>
      </c>
      <c r="E262" s="228" t="s">
        <v>351</v>
      </c>
      <c r="F262" s="229" t="s">
        <v>352</v>
      </c>
      <c r="G262" s="230" t="s">
        <v>267</v>
      </c>
      <c r="H262" s="231">
        <v>44.253999999999998</v>
      </c>
      <c r="I262" s="232"/>
      <c r="J262" s="233">
        <f>ROUND(I262*H262,2)</f>
        <v>0</v>
      </c>
      <c r="K262" s="229" t="s">
        <v>167</v>
      </c>
      <c r="L262" s="234"/>
      <c r="M262" s="235" t="s">
        <v>32</v>
      </c>
      <c r="N262" s="236" t="s">
        <v>49</v>
      </c>
      <c r="O262" s="67"/>
      <c r="P262" s="186">
        <f>O262*H262</f>
        <v>0</v>
      </c>
      <c r="Q262" s="186">
        <v>0</v>
      </c>
      <c r="R262" s="186">
        <f>Q262*H262</f>
        <v>0</v>
      </c>
      <c r="S262" s="186">
        <v>0</v>
      </c>
      <c r="T262" s="18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88" t="s">
        <v>207</v>
      </c>
      <c r="AT262" s="188" t="s">
        <v>264</v>
      </c>
      <c r="AU262" s="188" t="s">
        <v>88</v>
      </c>
      <c r="AY262" s="19" t="s">
        <v>162</v>
      </c>
      <c r="BE262" s="189">
        <f>IF(N262="základní",J262,0)</f>
        <v>0</v>
      </c>
      <c r="BF262" s="189">
        <f>IF(N262="snížená",J262,0)</f>
        <v>0</v>
      </c>
      <c r="BG262" s="189">
        <f>IF(N262="zákl. přenesená",J262,0)</f>
        <v>0</v>
      </c>
      <c r="BH262" s="189">
        <f>IF(N262="sníž. přenesená",J262,0)</f>
        <v>0</v>
      </c>
      <c r="BI262" s="189">
        <f>IF(N262="nulová",J262,0)</f>
        <v>0</v>
      </c>
      <c r="BJ262" s="19" t="s">
        <v>86</v>
      </c>
      <c r="BK262" s="189">
        <f>ROUND(I262*H262,2)</f>
        <v>0</v>
      </c>
      <c r="BL262" s="19" t="s">
        <v>168</v>
      </c>
      <c r="BM262" s="188" t="s">
        <v>353</v>
      </c>
    </row>
    <row r="263" spans="1:65" s="14" customFormat="1" ht="10.199999999999999">
      <c r="B263" s="205"/>
      <c r="C263" s="206"/>
      <c r="D263" s="190" t="s">
        <v>172</v>
      </c>
      <c r="E263" s="206"/>
      <c r="F263" s="208" t="s">
        <v>354</v>
      </c>
      <c r="G263" s="206"/>
      <c r="H263" s="209">
        <v>44.253999999999998</v>
      </c>
      <c r="I263" s="210"/>
      <c r="J263" s="206"/>
      <c r="K263" s="206"/>
      <c r="L263" s="211"/>
      <c r="M263" s="212"/>
      <c r="N263" s="213"/>
      <c r="O263" s="213"/>
      <c r="P263" s="213"/>
      <c r="Q263" s="213"/>
      <c r="R263" s="213"/>
      <c r="S263" s="213"/>
      <c r="T263" s="214"/>
      <c r="AT263" s="215" t="s">
        <v>172</v>
      </c>
      <c r="AU263" s="215" t="s">
        <v>88</v>
      </c>
      <c r="AV263" s="14" t="s">
        <v>88</v>
      </c>
      <c r="AW263" s="14" t="s">
        <v>4</v>
      </c>
      <c r="AX263" s="14" t="s">
        <v>86</v>
      </c>
      <c r="AY263" s="215" t="s">
        <v>162</v>
      </c>
    </row>
    <row r="264" spans="1:65" s="2" customFormat="1" ht="37.799999999999997" customHeight="1">
      <c r="A264" s="37"/>
      <c r="B264" s="38"/>
      <c r="C264" s="177" t="s">
        <v>355</v>
      </c>
      <c r="D264" s="177" t="s">
        <v>164</v>
      </c>
      <c r="E264" s="178" t="s">
        <v>356</v>
      </c>
      <c r="F264" s="179" t="s">
        <v>357</v>
      </c>
      <c r="G264" s="180" t="s">
        <v>258</v>
      </c>
      <c r="H264" s="181">
        <v>1.804</v>
      </c>
      <c r="I264" s="182"/>
      <c r="J264" s="183">
        <f>ROUND(I264*H264,2)</f>
        <v>0</v>
      </c>
      <c r="K264" s="179" t="s">
        <v>167</v>
      </c>
      <c r="L264" s="42"/>
      <c r="M264" s="184" t="s">
        <v>32</v>
      </c>
      <c r="N264" s="185" t="s">
        <v>49</v>
      </c>
      <c r="O264" s="67"/>
      <c r="P264" s="186">
        <f>O264*H264</f>
        <v>0</v>
      </c>
      <c r="Q264" s="186">
        <v>0</v>
      </c>
      <c r="R264" s="186">
        <f>Q264*H264</f>
        <v>0</v>
      </c>
      <c r="S264" s="186">
        <v>0</v>
      </c>
      <c r="T264" s="18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88" t="s">
        <v>168</v>
      </c>
      <c r="AT264" s="188" t="s">
        <v>164</v>
      </c>
      <c r="AU264" s="188" t="s">
        <v>88</v>
      </c>
      <c r="AY264" s="19" t="s">
        <v>162</v>
      </c>
      <c r="BE264" s="189">
        <f>IF(N264="základní",J264,0)</f>
        <v>0</v>
      </c>
      <c r="BF264" s="189">
        <f>IF(N264="snížená",J264,0)</f>
        <v>0</v>
      </c>
      <c r="BG264" s="189">
        <f>IF(N264="zákl. přenesená",J264,0)</f>
        <v>0</v>
      </c>
      <c r="BH264" s="189">
        <f>IF(N264="sníž. přenesená",J264,0)</f>
        <v>0</v>
      </c>
      <c r="BI264" s="189">
        <f>IF(N264="nulová",J264,0)</f>
        <v>0</v>
      </c>
      <c r="BJ264" s="19" t="s">
        <v>86</v>
      </c>
      <c r="BK264" s="189">
        <f>ROUND(I264*H264,2)</f>
        <v>0</v>
      </c>
      <c r="BL264" s="19" t="s">
        <v>168</v>
      </c>
      <c r="BM264" s="188" t="s">
        <v>358</v>
      </c>
    </row>
    <row r="265" spans="1:65" s="2" customFormat="1" ht="86.4">
      <c r="A265" s="37"/>
      <c r="B265" s="38"/>
      <c r="C265" s="39"/>
      <c r="D265" s="190" t="s">
        <v>170</v>
      </c>
      <c r="E265" s="39"/>
      <c r="F265" s="191" t="s">
        <v>359</v>
      </c>
      <c r="G265" s="39"/>
      <c r="H265" s="39"/>
      <c r="I265" s="192"/>
      <c r="J265" s="39"/>
      <c r="K265" s="39"/>
      <c r="L265" s="42"/>
      <c r="M265" s="193"/>
      <c r="N265" s="194"/>
      <c r="O265" s="67"/>
      <c r="P265" s="67"/>
      <c r="Q265" s="67"/>
      <c r="R265" s="67"/>
      <c r="S265" s="67"/>
      <c r="T265" s="68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9" t="s">
        <v>170</v>
      </c>
      <c r="AU265" s="19" t="s">
        <v>88</v>
      </c>
    </row>
    <row r="266" spans="1:65" s="13" customFormat="1" ht="10.199999999999999">
      <c r="B266" s="195"/>
      <c r="C266" s="196"/>
      <c r="D266" s="190" t="s">
        <v>172</v>
      </c>
      <c r="E266" s="197" t="s">
        <v>32</v>
      </c>
      <c r="F266" s="198" t="s">
        <v>360</v>
      </c>
      <c r="G266" s="196"/>
      <c r="H266" s="197" t="s">
        <v>32</v>
      </c>
      <c r="I266" s="199"/>
      <c r="J266" s="196"/>
      <c r="K266" s="196"/>
      <c r="L266" s="200"/>
      <c r="M266" s="201"/>
      <c r="N266" s="202"/>
      <c r="O266" s="202"/>
      <c r="P266" s="202"/>
      <c r="Q266" s="202"/>
      <c r="R266" s="202"/>
      <c r="S266" s="202"/>
      <c r="T266" s="203"/>
      <c r="AT266" s="204" t="s">
        <v>172</v>
      </c>
      <c r="AU266" s="204" t="s">
        <v>88</v>
      </c>
      <c r="AV266" s="13" t="s">
        <v>86</v>
      </c>
      <c r="AW266" s="13" t="s">
        <v>39</v>
      </c>
      <c r="AX266" s="13" t="s">
        <v>78</v>
      </c>
      <c r="AY266" s="204" t="s">
        <v>162</v>
      </c>
    </row>
    <row r="267" spans="1:65" s="13" customFormat="1" ht="10.199999999999999">
      <c r="B267" s="195"/>
      <c r="C267" s="196"/>
      <c r="D267" s="190" t="s">
        <v>172</v>
      </c>
      <c r="E267" s="197" t="s">
        <v>32</v>
      </c>
      <c r="F267" s="198" t="s">
        <v>173</v>
      </c>
      <c r="G267" s="196"/>
      <c r="H267" s="197" t="s">
        <v>32</v>
      </c>
      <c r="I267" s="199"/>
      <c r="J267" s="196"/>
      <c r="K267" s="196"/>
      <c r="L267" s="200"/>
      <c r="M267" s="201"/>
      <c r="N267" s="202"/>
      <c r="O267" s="202"/>
      <c r="P267" s="202"/>
      <c r="Q267" s="202"/>
      <c r="R267" s="202"/>
      <c r="S267" s="202"/>
      <c r="T267" s="203"/>
      <c r="AT267" s="204" t="s">
        <v>172</v>
      </c>
      <c r="AU267" s="204" t="s">
        <v>88</v>
      </c>
      <c r="AV267" s="13" t="s">
        <v>86</v>
      </c>
      <c r="AW267" s="13" t="s">
        <v>39</v>
      </c>
      <c r="AX267" s="13" t="s">
        <v>78</v>
      </c>
      <c r="AY267" s="204" t="s">
        <v>162</v>
      </c>
    </row>
    <row r="268" spans="1:65" s="14" customFormat="1" ht="10.199999999999999">
      <c r="B268" s="205"/>
      <c r="C268" s="206"/>
      <c r="D268" s="190" t="s">
        <v>172</v>
      </c>
      <c r="E268" s="207" t="s">
        <v>32</v>
      </c>
      <c r="F268" s="208" t="s">
        <v>361</v>
      </c>
      <c r="G268" s="206"/>
      <c r="H268" s="209">
        <v>0.75</v>
      </c>
      <c r="I268" s="210"/>
      <c r="J268" s="206"/>
      <c r="K268" s="206"/>
      <c r="L268" s="211"/>
      <c r="M268" s="212"/>
      <c r="N268" s="213"/>
      <c r="O268" s="213"/>
      <c r="P268" s="213"/>
      <c r="Q268" s="213"/>
      <c r="R268" s="213"/>
      <c r="S268" s="213"/>
      <c r="T268" s="214"/>
      <c r="AT268" s="215" t="s">
        <v>172</v>
      </c>
      <c r="AU268" s="215" t="s">
        <v>88</v>
      </c>
      <c r="AV268" s="14" t="s">
        <v>88</v>
      </c>
      <c r="AW268" s="14" t="s">
        <v>39</v>
      </c>
      <c r="AX268" s="14" t="s">
        <v>78</v>
      </c>
      <c r="AY268" s="215" t="s">
        <v>162</v>
      </c>
    </row>
    <row r="269" spans="1:65" s="14" customFormat="1" ht="10.199999999999999">
      <c r="B269" s="205"/>
      <c r="C269" s="206"/>
      <c r="D269" s="190" t="s">
        <v>172</v>
      </c>
      <c r="E269" s="207" t="s">
        <v>32</v>
      </c>
      <c r="F269" s="208" t="s">
        <v>362</v>
      </c>
      <c r="G269" s="206"/>
      <c r="H269" s="209">
        <v>1.25</v>
      </c>
      <c r="I269" s="210"/>
      <c r="J269" s="206"/>
      <c r="K269" s="206"/>
      <c r="L269" s="211"/>
      <c r="M269" s="212"/>
      <c r="N269" s="213"/>
      <c r="O269" s="213"/>
      <c r="P269" s="213"/>
      <c r="Q269" s="213"/>
      <c r="R269" s="213"/>
      <c r="S269" s="213"/>
      <c r="T269" s="214"/>
      <c r="AT269" s="215" t="s">
        <v>172</v>
      </c>
      <c r="AU269" s="215" t="s">
        <v>88</v>
      </c>
      <c r="AV269" s="14" t="s">
        <v>88</v>
      </c>
      <c r="AW269" s="14" t="s">
        <v>39</v>
      </c>
      <c r="AX269" s="14" t="s">
        <v>78</v>
      </c>
      <c r="AY269" s="215" t="s">
        <v>162</v>
      </c>
    </row>
    <row r="270" spans="1:65" s="14" customFormat="1" ht="10.199999999999999">
      <c r="B270" s="205"/>
      <c r="C270" s="206"/>
      <c r="D270" s="190" t="s">
        <v>172</v>
      </c>
      <c r="E270" s="207" t="s">
        <v>32</v>
      </c>
      <c r="F270" s="208" t="s">
        <v>363</v>
      </c>
      <c r="G270" s="206"/>
      <c r="H270" s="209">
        <v>-0.19600000000000001</v>
      </c>
      <c r="I270" s="210"/>
      <c r="J270" s="206"/>
      <c r="K270" s="206"/>
      <c r="L270" s="211"/>
      <c r="M270" s="212"/>
      <c r="N270" s="213"/>
      <c r="O270" s="213"/>
      <c r="P270" s="213"/>
      <c r="Q270" s="213"/>
      <c r="R270" s="213"/>
      <c r="S270" s="213"/>
      <c r="T270" s="214"/>
      <c r="AT270" s="215" t="s">
        <v>172</v>
      </c>
      <c r="AU270" s="215" t="s">
        <v>88</v>
      </c>
      <c r="AV270" s="14" t="s">
        <v>88</v>
      </c>
      <c r="AW270" s="14" t="s">
        <v>39</v>
      </c>
      <c r="AX270" s="14" t="s">
        <v>78</v>
      </c>
      <c r="AY270" s="215" t="s">
        <v>162</v>
      </c>
    </row>
    <row r="271" spans="1:65" s="15" customFormat="1" ht="10.199999999999999">
      <c r="B271" s="216"/>
      <c r="C271" s="217"/>
      <c r="D271" s="190" t="s">
        <v>172</v>
      </c>
      <c r="E271" s="218" t="s">
        <v>32</v>
      </c>
      <c r="F271" s="219" t="s">
        <v>175</v>
      </c>
      <c r="G271" s="217"/>
      <c r="H271" s="220">
        <v>1.804</v>
      </c>
      <c r="I271" s="221"/>
      <c r="J271" s="217"/>
      <c r="K271" s="217"/>
      <c r="L271" s="222"/>
      <c r="M271" s="223"/>
      <c r="N271" s="224"/>
      <c r="O271" s="224"/>
      <c r="P271" s="224"/>
      <c r="Q271" s="224"/>
      <c r="R271" s="224"/>
      <c r="S271" s="224"/>
      <c r="T271" s="225"/>
      <c r="AT271" s="226" t="s">
        <v>172</v>
      </c>
      <c r="AU271" s="226" t="s">
        <v>88</v>
      </c>
      <c r="AV271" s="15" t="s">
        <v>168</v>
      </c>
      <c r="AW271" s="15" t="s">
        <v>39</v>
      </c>
      <c r="AX271" s="15" t="s">
        <v>86</v>
      </c>
      <c r="AY271" s="226" t="s">
        <v>162</v>
      </c>
    </row>
    <row r="272" spans="1:65" s="2" customFormat="1" ht="14.4" customHeight="1">
      <c r="A272" s="37"/>
      <c r="B272" s="38"/>
      <c r="C272" s="227" t="s">
        <v>364</v>
      </c>
      <c r="D272" s="227" t="s">
        <v>264</v>
      </c>
      <c r="E272" s="228" t="s">
        <v>365</v>
      </c>
      <c r="F272" s="229" t="s">
        <v>366</v>
      </c>
      <c r="G272" s="230" t="s">
        <v>267</v>
      </c>
      <c r="H272" s="231">
        <v>3.6080000000000001</v>
      </c>
      <c r="I272" s="232"/>
      <c r="J272" s="233">
        <f>ROUND(I272*H272,2)</f>
        <v>0</v>
      </c>
      <c r="K272" s="229" t="s">
        <v>167</v>
      </c>
      <c r="L272" s="234"/>
      <c r="M272" s="235" t="s">
        <v>32</v>
      </c>
      <c r="N272" s="236" t="s">
        <v>49</v>
      </c>
      <c r="O272" s="67"/>
      <c r="P272" s="186">
        <f>O272*H272</f>
        <v>0</v>
      </c>
      <c r="Q272" s="186">
        <v>0</v>
      </c>
      <c r="R272" s="186">
        <f>Q272*H272</f>
        <v>0</v>
      </c>
      <c r="S272" s="186">
        <v>0</v>
      </c>
      <c r="T272" s="187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88" t="s">
        <v>207</v>
      </c>
      <c r="AT272" s="188" t="s">
        <v>264</v>
      </c>
      <c r="AU272" s="188" t="s">
        <v>88</v>
      </c>
      <c r="AY272" s="19" t="s">
        <v>162</v>
      </c>
      <c r="BE272" s="189">
        <f>IF(N272="základní",J272,0)</f>
        <v>0</v>
      </c>
      <c r="BF272" s="189">
        <f>IF(N272="snížená",J272,0)</f>
        <v>0</v>
      </c>
      <c r="BG272" s="189">
        <f>IF(N272="zákl. přenesená",J272,0)</f>
        <v>0</v>
      </c>
      <c r="BH272" s="189">
        <f>IF(N272="sníž. přenesená",J272,0)</f>
        <v>0</v>
      </c>
      <c r="BI272" s="189">
        <f>IF(N272="nulová",J272,0)</f>
        <v>0</v>
      </c>
      <c r="BJ272" s="19" t="s">
        <v>86</v>
      </c>
      <c r="BK272" s="189">
        <f>ROUND(I272*H272,2)</f>
        <v>0</v>
      </c>
      <c r="BL272" s="19" t="s">
        <v>168</v>
      </c>
      <c r="BM272" s="188" t="s">
        <v>367</v>
      </c>
    </row>
    <row r="273" spans="1:65" s="14" customFormat="1" ht="10.199999999999999">
      <c r="B273" s="205"/>
      <c r="C273" s="206"/>
      <c r="D273" s="190" t="s">
        <v>172</v>
      </c>
      <c r="E273" s="206"/>
      <c r="F273" s="208" t="s">
        <v>368</v>
      </c>
      <c r="G273" s="206"/>
      <c r="H273" s="209">
        <v>3.6080000000000001</v>
      </c>
      <c r="I273" s="210"/>
      <c r="J273" s="206"/>
      <c r="K273" s="206"/>
      <c r="L273" s="211"/>
      <c r="M273" s="212"/>
      <c r="N273" s="213"/>
      <c r="O273" s="213"/>
      <c r="P273" s="213"/>
      <c r="Q273" s="213"/>
      <c r="R273" s="213"/>
      <c r="S273" s="213"/>
      <c r="T273" s="214"/>
      <c r="AT273" s="215" t="s">
        <v>172</v>
      </c>
      <c r="AU273" s="215" t="s">
        <v>88</v>
      </c>
      <c r="AV273" s="14" t="s">
        <v>88</v>
      </c>
      <c r="AW273" s="14" t="s">
        <v>4</v>
      </c>
      <c r="AX273" s="14" t="s">
        <v>86</v>
      </c>
      <c r="AY273" s="215" t="s">
        <v>162</v>
      </c>
    </row>
    <row r="274" spans="1:65" s="2" customFormat="1" ht="24.15" customHeight="1">
      <c r="A274" s="37"/>
      <c r="B274" s="38"/>
      <c r="C274" s="177" t="s">
        <v>369</v>
      </c>
      <c r="D274" s="177" t="s">
        <v>164</v>
      </c>
      <c r="E274" s="178" t="s">
        <v>370</v>
      </c>
      <c r="F274" s="179" t="s">
        <v>371</v>
      </c>
      <c r="G274" s="180" t="s">
        <v>94</v>
      </c>
      <c r="H274" s="181">
        <v>16.100000000000001</v>
      </c>
      <c r="I274" s="182"/>
      <c r="J274" s="183">
        <f>ROUND(I274*H274,2)</f>
        <v>0</v>
      </c>
      <c r="K274" s="179" t="s">
        <v>167</v>
      </c>
      <c r="L274" s="42"/>
      <c r="M274" s="184" t="s">
        <v>32</v>
      </c>
      <c r="N274" s="185" t="s">
        <v>49</v>
      </c>
      <c r="O274" s="67"/>
      <c r="P274" s="186">
        <f>O274*H274</f>
        <v>0</v>
      </c>
      <c r="Q274" s="186">
        <v>0</v>
      </c>
      <c r="R274" s="186">
        <f>Q274*H274</f>
        <v>0</v>
      </c>
      <c r="S274" s="186">
        <v>0</v>
      </c>
      <c r="T274" s="187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88" t="s">
        <v>168</v>
      </c>
      <c r="AT274" s="188" t="s">
        <v>164</v>
      </c>
      <c r="AU274" s="188" t="s">
        <v>88</v>
      </c>
      <c r="AY274" s="19" t="s">
        <v>162</v>
      </c>
      <c r="BE274" s="189">
        <f>IF(N274="základní",J274,0)</f>
        <v>0</v>
      </c>
      <c r="BF274" s="189">
        <f>IF(N274="snížená",J274,0)</f>
        <v>0</v>
      </c>
      <c r="BG274" s="189">
        <f>IF(N274="zákl. přenesená",J274,0)</f>
        <v>0</v>
      </c>
      <c r="BH274" s="189">
        <f>IF(N274="sníž. přenesená",J274,0)</f>
        <v>0</v>
      </c>
      <c r="BI274" s="189">
        <f>IF(N274="nulová",J274,0)</f>
        <v>0</v>
      </c>
      <c r="BJ274" s="19" t="s">
        <v>86</v>
      </c>
      <c r="BK274" s="189">
        <f>ROUND(I274*H274,2)</f>
        <v>0</v>
      </c>
      <c r="BL274" s="19" t="s">
        <v>168</v>
      </c>
      <c r="BM274" s="188" t="s">
        <v>372</v>
      </c>
    </row>
    <row r="275" spans="1:65" s="2" customFormat="1" ht="76.8">
      <c r="A275" s="37"/>
      <c r="B275" s="38"/>
      <c r="C275" s="39"/>
      <c r="D275" s="190" t="s">
        <v>170</v>
      </c>
      <c r="E275" s="39"/>
      <c r="F275" s="191" t="s">
        <v>373</v>
      </c>
      <c r="G275" s="39"/>
      <c r="H275" s="39"/>
      <c r="I275" s="192"/>
      <c r="J275" s="39"/>
      <c r="K275" s="39"/>
      <c r="L275" s="42"/>
      <c r="M275" s="193"/>
      <c r="N275" s="194"/>
      <c r="O275" s="67"/>
      <c r="P275" s="67"/>
      <c r="Q275" s="67"/>
      <c r="R275" s="67"/>
      <c r="S275" s="67"/>
      <c r="T275" s="68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9" t="s">
        <v>170</v>
      </c>
      <c r="AU275" s="19" t="s">
        <v>88</v>
      </c>
    </row>
    <row r="276" spans="1:65" s="13" customFormat="1" ht="10.199999999999999">
      <c r="B276" s="195"/>
      <c r="C276" s="196"/>
      <c r="D276" s="190" t="s">
        <v>172</v>
      </c>
      <c r="E276" s="197" t="s">
        <v>32</v>
      </c>
      <c r="F276" s="198" t="s">
        <v>173</v>
      </c>
      <c r="G276" s="196"/>
      <c r="H276" s="197" t="s">
        <v>32</v>
      </c>
      <c r="I276" s="199"/>
      <c r="J276" s="196"/>
      <c r="K276" s="196"/>
      <c r="L276" s="200"/>
      <c r="M276" s="201"/>
      <c r="N276" s="202"/>
      <c r="O276" s="202"/>
      <c r="P276" s="202"/>
      <c r="Q276" s="202"/>
      <c r="R276" s="202"/>
      <c r="S276" s="202"/>
      <c r="T276" s="203"/>
      <c r="AT276" s="204" t="s">
        <v>172</v>
      </c>
      <c r="AU276" s="204" t="s">
        <v>88</v>
      </c>
      <c r="AV276" s="13" t="s">
        <v>86</v>
      </c>
      <c r="AW276" s="13" t="s">
        <v>39</v>
      </c>
      <c r="AX276" s="13" t="s">
        <v>78</v>
      </c>
      <c r="AY276" s="204" t="s">
        <v>162</v>
      </c>
    </row>
    <row r="277" spans="1:65" s="13" customFormat="1" ht="10.199999999999999">
      <c r="B277" s="195"/>
      <c r="C277" s="196"/>
      <c r="D277" s="190" t="s">
        <v>172</v>
      </c>
      <c r="E277" s="197" t="s">
        <v>32</v>
      </c>
      <c r="F277" s="198" t="s">
        <v>188</v>
      </c>
      <c r="G277" s="196"/>
      <c r="H277" s="197" t="s">
        <v>32</v>
      </c>
      <c r="I277" s="199"/>
      <c r="J277" s="196"/>
      <c r="K277" s="196"/>
      <c r="L277" s="200"/>
      <c r="M277" s="201"/>
      <c r="N277" s="202"/>
      <c r="O277" s="202"/>
      <c r="P277" s="202"/>
      <c r="Q277" s="202"/>
      <c r="R277" s="202"/>
      <c r="S277" s="202"/>
      <c r="T277" s="203"/>
      <c r="AT277" s="204" t="s">
        <v>172</v>
      </c>
      <c r="AU277" s="204" t="s">
        <v>88</v>
      </c>
      <c r="AV277" s="13" t="s">
        <v>86</v>
      </c>
      <c r="AW277" s="13" t="s">
        <v>39</v>
      </c>
      <c r="AX277" s="13" t="s">
        <v>78</v>
      </c>
      <c r="AY277" s="204" t="s">
        <v>162</v>
      </c>
    </row>
    <row r="278" spans="1:65" s="14" customFormat="1" ht="10.199999999999999">
      <c r="B278" s="205"/>
      <c r="C278" s="206"/>
      <c r="D278" s="190" t="s">
        <v>172</v>
      </c>
      <c r="E278" s="207" t="s">
        <v>32</v>
      </c>
      <c r="F278" s="208" t="s">
        <v>131</v>
      </c>
      <c r="G278" s="206"/>
      <c r="H278" s="209">
        <v>16.100000000000001</v>
      </c>
      <c r="I278" s="210"/>
      <c r="J278" s="206"/>
      <c r="K278" s="206"/>
      <c r="L278" s="211"/>
      <c r="M278" s="212"/>
      <c r="N278" s="213"/>
      <c r="O278" s="213"/>
      <c r="P278" s="213"/>
      <c r="Q278" s="213"/>
      <c r="R278" s="213"/>
      <c r="S278" s="213"/>
      <c r="T278" s="214"/>
      <c r="AT278" s="215" t="s">
        <v>172</v>
      </c>
      <c r="AU278" s="215" t="s">
        <v>88</v>
      </c>
      <c r="AV278" s="14" t="s">
        <v>88</v>
      </c>
      <c r="AW278" s="14" t="s">
        <v>39</v>
      </c>
      <c r="AX278" s="14" t="s">
        <v>78</v>
      </c>
      <c r="AY278" s="215" t="s">
        <v>162</v>
      </c>
    </row>
    <row r="279" spans="1:65" s="15" customFormat="1" ht="10.199999999999999">
      <c r="B279" s="216"/>
      <c r="C279" s="217"/>
      <c r="D279" s="190" t="s">
        <v>172</v>
      </c>
      <c r="E279" s="218" t="s">
        <v>32</v>
      </c>
      <c r="F279" s="219" t="s">
        <v>175</v>
      </c>
      <c r="G279" s="217"/>
      <c r="H279" s="220">
        <v>16.100000000000001</v>
      </c>
      <c r="I279" s="221"/>
      <c r="J279" s="217"/>
      <c r="K279" s="217"/>
      <c r="L279" s="222"/>
      <c r="M279" s="223"/>
      <c r="N279" s="224"/>
      <c r="O279" s="224"/>
      <c r="P279" s="224"/>
      <c r="Q279" s="224"/>
      <c r="R279" s="224"/>
      <c r="S279" s="224"/>
      <c r="T279" s="225"/>
      <c r="AT279" s="226" t="s">
        <v>172</v>
      </c>
      <c r="AU279" s="226" t="s">
        <v>88</v>
      </c>
      <c r="AV279" s="15" t="s">
        <v>168</v>
      </c>
      <c r="AW279" s="15" t="s">
        <v>39</v>
      </c>
      <c r="AX279" s="15" t="s">
        <v>86</v>
      </c>
      <c r="AY279" s="226" t="s">
        <v>162</v>
      </c>
    </row>
    <row r="280" spans="1:65" s="2" customFormat="1" ht="24.15" customHeight="1">
      <c r="A280" s="37"/>
      <c r="B280" s="38"/>
      <c r="C280" s="177" t="s">
        <v>374</v>
      </c>
      <c r="D280" s="177" t="s">
        <v>164</v>
      </c>
      <c r="E280" s="178" t="s">
        <v>375</v>
      </c>
      <c r="F280" s="179" t="s">
        <v>376</v>
      </c>
      <c r="G280" s="180" t="s">
        <v>94</v>
      </c>
      <c r="H280" s="181">
        <v>16.100000000000001</v>
      </c>
      <c r="I280" s="182"/>
      <c r="J280" s="183">
        <f>ROUND(I280*H280,2)</f>
        <v>0</v>
      </c>
      <c r="K280" s="179" t="s">
        <v>167</v>
      </c>
      <c r="L280" s="42"/>
      <c r="M280" s="184" t="s">
        <v>32</v>
      </c>
      <c r="N280" s="185" t="s">
        <v>49</v>
      </c>
      <c r="O280" s="67"/>
      <c r="P280" s="186">
        <f>O280*H280</f>
        <v>0</v>
      </c>
      <c r="Q280" s="186">
        <v>0</v>
      </c>
      <c r="R280" s="186">
        <f>Q280*H280</f>
        <v>0</v>
      </c>
      <c r="S280" s="186">
        <v>0</v>
      </c>
      <c r="T280" s="187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88" t="s">
        <v>168</v>
      </c>
      <c r="AT280" s="188" t="s">
        <v>164</v>
      </c>
      <c r="AU280" s="188" t="s">
        <v>88</v>
      </c>
      <c r="AY280" s="19" t="s">
        <v>162</v>
      </c>
      <c r="BE280" s="189">
        <f>IF(N280="základní",J280,0)</f>
        <v>0</v>
      </c>
      <c r="BF280" s="189">
        <f>IF(N280="snížená",J280,0)</f>
        <v>0</v>
      </c>
      <c r="BG280" s="189">
        <f>IF(N280="zákl. přenesená",J280,0)</f>
        <v>0</v>
      </c>
      <c r="BH280" s="189">
        <f>IF(N280="sníž. přenesená",J280,0)</f>
        <v>0</v>
      </c>
      <c r="BI280" s="189">
        <f>IF(N280="nulová",J280,0)</f>
        <v>0</v>
      </c>
      <c r="BJ280" s="19" t="s">
        <v>86</v>
      </c>
      <c r="BK280" s="189">
        <f>ROUND(I280*H280,2)</f>
        <v>0</v>
      </c>
      <c r="BL280" s="19" t="s">
        <v>168</v>
      </c>
      <c r="BM280" s="188" t="s">
        <v>377</v>
      </c>
    </row>
    <row r="281" spans="1:65" s="2" customFormat="1" ht="48">
      <c r="A281" s="37"/>
      <c r="B281" s="38"/>
      <c r="C281" s="39"/>
      <c r="D281" s="190" t="s">
        <v>170</v>
      </c>
      <c r="E281" s="39"/>
      <c r="F281" s="191" t="s">
        <v>378</v>
      </c>
      <c r="G281" s="39"/>
      <c r="H281" s="39"/>
      <c r="I281" s="192"/>
      <c r="J281" s="39"/>
      <c r="K281" s="39"/>
      <c r="L281" s="42"/>
      <c r="M281" s="193"/>
      <c r="N281" s="194"/>
      <c r="O281" s="67"/>
      <c r="P281" s="67"/>
      <c r="Q281" s="67"/>
      <c r="R281" s="67"/>
      <c r="S281" s="67"/>
      <c r="T281" s="68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9" t="s">
        <v>170</v>
      </c>
      <c r="AU281" s="19" t="s">
        <v>88</v>
      </c>
    </row>
    <row r="282" spans="1:65" s="13" customFormat="1" ht="10.199999999999999">
      <c r="B282" s="195"/>
      <c r="C282" s="196"/>
      <c r="D282" s="190" t="s">
        <v>172</v>
      </c>
      <c r="E282" s="197" t="s">
        <v>32</v>
      </c>
      <c r="F282" s="198" t="s">
        <v>173</v>
      </c>
      <c r="G282" s="196"/>
      <c r="H282" s="197" t="s">
        <v>32</v>
      </c>
      <c r="I282" s="199"/>
      <c r="J282" s="196"/>
      <c r="K282" s="196"/>
      <c r="L282" s="200"/>
      <c r="M282" s="201"/>
      <c r="N282" s="202"/>
      <c r="O282" s="202"/>
      <c r="P282" s="202"/>
      <c r="Q282" s="202"/>
      <c r="R282" s="202"/>
      <c r="S282" s="202"/>
      <c r="T282" s="203"/>
      <c r="AT282" s="204" t="s">
        <v>172</v>
      </c>
      <c r="AU282" s="204" t="s">
        <v>88</v>
      </c>
      <c r="AV282" s="13" t="s">
        <v>86</v>
      </c>
      <c r="AW282" s="13" t="s">
        <v>39</v>
      </c>
      <c r="AX282" s="13" t="s">
        <v>78</v>
      </c>
      <c r="AY282" s="204" t="s">
        <v>162</v>
      </c>
    </row>
    <row r="283" spans="1:65" s="13" customFormat="1" ht="10.199999999999999">
      <c r="B283" s="195"/>
      <c r="C283" s="196"/>
      <c r="D283" s="190" t="s">
        <v>172</v>
      </c>
      <c r="E283" s="197" t="s">
        <v>32</v>
      </c>
      <c r="F283" s="198" t="s">
        <v>188</v>
      </c>
      <c r="G283" s="196"/>
      <c r="H283" s="197" t="s">
        <v>32</v>
      </c>
      <c r="I283" s="199"/>
      <c r="J283" s="196"/>
      <c r="K283" s="196"/>
      <c r="L283" s="200"/>
      <c r="M283" s="201"/>
      <c r="N283" s="202"/>
      <c r="O283" s="202"/>
      <c r="P283" s="202"/>
      <c r="Q283" s="202"/>
      <c r="R283" s="202"/>
      <c r="S283" s="202"/>
      <c r="T283" s="203"/>
      <c r="AT283" s="204" t="s">
        <v>172</v>
      </c>
      <c r="AU283" s="204" t="s">
        <v>88</v>
      </c>
      <c r="AV283" s="13" t="s">
        <v>86</v>
      </c>
      <c r="AW283" s="13" t="s">
        <v>39</v>
      </c>
      <c r="AX283" s="13" t="s">
        <v>78</v>
      </c>
      <c r="AY283" s="204" t="s">
        <v>162</v>
      </c>
    </row>
    <row r="284" spans="1:65" s="14" customFormat="1" ht="10.199999999999999">
      <c r="B284" s="205"/>
      <c r="C284" s="206"/>
      <c r="D284" s="190" t="s">
        <v>172</v>
      </c>
      <c r="E284" s="207" t="s">
        <v>32</v>
      </c>
      <c r="F284" s="208" t="s">
        <v>131</v>
      </c>
      <c r="G284" s="206"/>
      <c r="H284" s="209">
        <v>16.100000000000001</v>
      </c>
      <c r="I284" s="210"/>
      <c r="J284" s="206"/>
      <c r="K284" s="206"/>
      <c r="L284" s="211"/>
      <c r="M284" s="212"/>
      <c r="N284" s="213"/>
      <c r="O284" s="213"/>
      <c r="P284" s="213"/>
      <c r="Q284" s="213"/>
      <c r="R284" s="213"/>
      <c r="S284" s="213"/>
      <c r="T284" s="214"/>
      <c r="AT284" s="215" t="s">
        <v>172</v>
      </c>
      <c r="AU284" s="215" t="s">
        <v>88</v>
      </c>
      <c r="AV284" s="14" t="s">
        <v>88</v>
      </c>
      <c r="AW284" s="14" t="s">
        <v>39</v>
      </c>
      <c r="AX284" s="14" t="s">
        <v>78</v>
      </c>
      <c r="AY284" s="215" t="s">
        <v>162</v>
      </c>
    </row>
    <row r="285" spans="1:65" s="15" customFormat="1" ht="10.199999999999999">
      <c r="B285" s="216"/>
      <c r="C285" s="217"/>
      <c r="D285" s="190" t="s">
        <v>172</v>
      </c>
      <c r="E285" s="218" t="s">
        <v>32</v>
      </c>
      <c r="F285" s="219" t="s">
        <v>175</v>
      </c>
      <c r="G285" s="217"/>
      <c r="H285" s="220">
        <v>16.100000000000001</v>
      </c>
      <c r="I285" s="221"/>
      <c r="J285" s="217"/>
      <c r="K285" s="217"/>
      <c r="L285" s="222"/>
      <c r="M285" s="223"/>
      <c r="N285" s="224"/>
      <c r="O285" s="224"/>
      <c r="P285" s="224"/>
      <c r="Q285" s="224"/>
      <c r="R285" s="224"/>
      <c r="S285" s="224"/>
      <c r="T285" s="225"/>
      <c r="AT285" s="226" t="s">
        <v>172</v>
      </c>
      <c r="AU285" s="226" t="s">
        <v>88</v>
      </c>
      <c r="AV285" s="15" t="s">
        <v>168</v>
      </c>
      <c r="AW285" s="15" t="s">
        <v>39</v>
      </c>
      <c r="AX285" s="15" t="s">
        <v>86</v>
      </c>
      <c r="AY285" s="226" t="s">
        <v>162</v>
      </c>
    </row>
    <row r="286" spans="1:65" s="2" customFormat="1" ht="14.4" customHeight="1">
      <c r="A286" s="37"/>
      <c r="B286" s="38"/>
      <c r="C286" s="227" t="s">
        <v>379</v>
      </c>
      <c r="D286" s="227" t="s">
        <v>264</v>
      </c>
      <c r="E286" s="228" t="s">
        <v>380</v>
      </c>
      <c r="F286" s="229" t="s">
        <v>381</v>
      </c>
      <c r="G286" s="230" t="s">
        <v>267</v>
      </c>
      <c r="H286" s="231">
        <v>5.1520000000000001</v>
      </c>
      <c r="I286" s="232"/>
      <c r="J286" s="233">
        <f>ROUND(I286*H286,2)</f>
        <v>0</v>
      </c>
      <c r="K286" s="229" t="s">
        <v>167</v>
      </c>
      <c r="L286" s="234"/>
      <c r="M286" s="235" t="s">
        <v>32</v>
      </c>
      <c r="N286" s="236" t="s">
        <v>49</v>
      </c>
      <c r="O286" s="67"/>
      <c r="P286" s="186">
        <f>O286*H286</f>
        <v>0</v>
      </c>
      <c r="Q286" s="186">
        <v>0</v>
      </c>
      <c r="R286" s="186">
        <f>Q286*H286</f>
        <v>0</v>
      </c>
      <c r="S286" s="186">
        <v>0</v>
      </c>
      <c r="T286" s="187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88" t="s">
        <v>207</v>
      </c>
      <c r="AT286" s="188" t="s">
        <v>264</v>
      </c>
      <c r="AU286" s="188" t="s">
        <v>88</v>
      </c>
      <c r="AY286" s="19" t="s">
        <v>162</v>
      </c>
      <c r="BE286" s="189">
        <f>IF(N286="základní",J286,0)</f>
        <v>0</v>
      </c>
      <c r="BF286" s="189">
        <f>IF(N286="snížená",J286,0)</f>
        <v>0</v>
      </c>
      <c r="BG286" s="189">
        <f>IF(N286="zákl. přenesená",J286,0)</f>
        <v>0</v>
      </c>
      <c r="BH286" s="189">
        <f>IF(N286="sníž. přenesená",J286,0)</f>
        <v>0</v>
      </c>
      <c r="BI286" s="189">
        <f>IF(N286="nulová",J286,0)</f>
        <v>0</v>
      </c>
      <c r="BJ286" s="19" t="s">
        <v>86</v>
      </c>
      <c r="BK286" s="189">
        <f>ROUND(I286*H286,2)</f>
        <v>0</v>
      </c>
      <c r="BL286" s="19" t="s">
        <v>168</v>
      </c>
      <c r="BM286" s="188" t="s">
        <v>382</v>
      </c>
    </row>
    <row r="287" spans="1:65" s="14" customFormat="1" ht="10.199999999999999">
      <c r="B287" s="205"/>
      <c r="C287" s="206"/>
      <c r="D287" s="190" t="s">
        <v>172</v>
      </c>
      <c r="E287" s="207" t="s">
        <v>32</v>
      </c>
      <c r="F287" s="208" t="s">
        <v>383</v>
      </c>
      <c r="G287" s="206"/>
      <c r="H287" s="209">
        <v>5.1520000000000001</v>
      </c>
      <c r="I287" s="210"/>
      <c r="J287" s="206"/>
      <c r="K287" s="206"/>
      <c r="L287" s="211"/>
      <c r="M287" s="212"/>
      <c r="N287" s="213"/>
      <c r="O287" s="213"/>
      <c r="P287" s="213"/>
      <c r="Q287" s="213"/>
      <c r="R287" s="213"/>
      <c r="S287" s="213"/>
      <c r="T287" s="214"/>
      <c r="AT287" s="215" t="s">
        <v>172</v>
      </c>
      <c r="AU287" s="215" t="s">
        <v>88</v>
      </c>
      <c r="AV287" s="14" t="s">
        <v>88</v>
      </c>
      <c r="AW287" s="14" t="s">
        <v>39</v>
      </c>
      <c r="AX287" s="14" t="s">
        <v>86</v>
      </c>
      <c r="AY287" s="215" t="s">
        <v>162</v>
      </c>
    </row>
    <row r="288" spans="1:65" s="2" customFormat="1" ht="24.15" customHeight="1">
      <c r="A288" s="37"/>
      <c r="B288" s="38"/>
      <c r="C288" s="177" t="s">
        <v>384</v>
      </c>
      <c r="D288" s="177" t="s">
        <v>164</v>
      </c>
      <c r="E288" s="178" t="s">
        <v>385</v>
      </c>
      <c r="F288" s="179" t="s">
        <v>386</v>
      </c>
      <c r="G288" s="180" t="s">
        <v>94</v>
      </c>
      <c r="H288" s="181">
        <v>16.100000000000001</v>
      </c>
      <c r="I288" s="182"/>
      <c r="J288" s="183">
        <f>ROUND(I288*H288,2)</f>
        <v>0</v>
      </c>
      <c r="K288" s="179" t="s">
        <v>167</v>
      </c>
      <c r="L288" s="42"/>
      <c r="M288" s="184" t="s">
        <v>32</v>
      </c>
      <c r="N288" s="185" t="s">
        <v>49</v>
      </c>
      <c r="O288" s="67"/>
      <c r="P288" s="186">
        <f>O288*H288</f>
        <v>0</v>
      </c>
      <c r="Q288" s="186">
        <v>0</v>
      </c>
      <c r="R288" s="186">
        <f>Q288*H288</f>
        <v>0</v>
      </c>
      <c r="S288" s="186">
        <v>0</v>
      </c>
      <c r="T288" s="187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88" t="s">
        <v>168</v>
      </c>
      <c r="AT288" s="188" t="s">
        <v>164</v>
      </c>
      <c r="AU288" s="188" t="s">
        <v>88</v>
      </c>
      <c r="AY288" s="19" t="s">
        <v>162</v>
      </c>
      <c r="BE288" s="189">
        <f>IF(N288="základní",J288,0)</f>
        <v>0</v>
      </c>
      <c r="BF288" s="189">
        <f>IF(N288="snížená",J288,0)</f>
        <v>0</v>
      </c>
      <c r="BG288" s="189">
        <f>IF(N288="zákl. přenesená",J288,0)</f>
        <v>0</v>
      </c>
      <c r="BH288" s="189">
        <f>IF(N288="sníž. přenesená",J288,0)</f>
        <v>0</v>
      </c>
      <c r="BI288" s="189">
        <f>IF(N288="nulová",J288,0)</f>
        <v>0</v>
      </c>
      <c r="BJ288" s="19" t="s">
        <v>86</v>
      </c>
      <c r="BK288" s="189">
        <f>ROUND(I288*H288,2)</f>
        <v>0</v>
      </c>
      <c r="BL288" s="19" t="s">
        <v>168</v>
      </c>
      <c r="BM288" s="188" t="s">
        <v>387</v>
      </c>
    </row>
    <row r="289" spans="1:65" s="2" customFormat="1" ht="105.6">
      <c r="A289" s="37"/>
      <c r="B289" s="38"/>
      <c r="C289" s="39"/>
      <c r="D289" s="190" t="s">
        <v>170</v>
      </c>
      <c r="E289" s="39"/>
      <c r="F289" s="191" t="s">
        <v>388</v>
      </c>
      <c r="G289" s="39"/>
      <c r="H289" s="39"/>
      <c r="I289" s="192"/>
      <c r="J289" s="39"/>
      <c r="K289" s="39"/>
      <c r="L289" s="42"/>
      <c r="M289" s="193"/>
      <c r="N289" s="194"/>
      <c r="O289" s="67"/>
      <c r="P289" s="67"/>
      <c r="Q289" s="67"/>
      <c r="R289" s="67"/>
      <c r="S289" s="67"/>
      <c r="T289" s="68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9" t="s">
        <v>170</v>
      </c>
      <c r="AU289" s="19" t="s">
        <v>88</v>
      </c>
    </row>
    <row r="290" spans="1:65" s="13" customFormat="1" ht="10.199999999999999">
      <c r="B290" s="195"/>
      <c r="C290" s="196"/>
      <c r="D290" s="190" t="s">
        <v>172</v>
      </c>
      <c r="E290" s="197" t="s">
        <v>32</v>
      </c>
      <c r="F290" s="198" t="s">
        <v>173</v>
      </c>
      <c r="G290" s="196"/>
      <c r="H290" s="197" t="s">
        <v>32</v>
      </c>
      <c r="I290" s="199"/>
      <c r="J290" s="196"/>
      <c r="K290" s="196"/>
      <c r="L290" s="200"/>
      <c r="M290" s="201"/>
      <c r="N290" s="202"/>
      <c r="O290" s="202"/>
      <c r="P290" s="202"/>
      <c r="Q290" s="202"/>
      <c r="R290" s="202"/>
      <c r="S290" s="202"/>
      <c r="T290" s="203"/>
      <c r="AT290" s="204" t="s">
        <v>172</v>
      </c>
      <c r="AU290" s="204" t="s">
        <v>88</v>
      </c>
      <c r="AV290" s="13" t="s">
        <v>86</v>
      </c>
      <c r="AW290" s="13" t="s">
        <v>39</v>
      </c>
      <c r="AX290" s="13" t="s">
        <v>78</v>
      </c>
      <c r="AY290" s="204" t="s">
        <v>162</v>
      </c>
    </row>
    <row r="291" spans="1:65" s="13" customFormat="1" ht="10.199999999999999">
      <c r="B291" s="195"/>
      <c r="C291" s="196"/>
      <c r="D291" s="190" t="s">
        <v>172</v>
      </c>
      <c r="E291" s="197" t="s">
        <v>32</v>
      </c>
      <c r="F291" s="198" t="s">
        <v>188</v>
      </c>
      <c r="G291" s="196"/>
      <c r="H291" s="197" t="s">
        <v>32</v>
      </c>
      <c r="I291" s="199"/>
      <c r="J291" s="196"/>
      <c r="K291" s="196"/>
      <c r="L291" s="200"/>
      <c r="M291" s="201"/>
      <c r="N291" s="202"/>
      <c r="O291" s="202"/>
      <c r="P291" s="202"/>
      <c r="Q291" s="202"/>
      <c r="R291" s="202"/>
      <c r="S291" s="202"/>
      <c r="T291" s="203"/>
      <c r="AT291" s="204" t="s">
        <v>172</v>
      </c>
      <c r="AU291" s="204" t="s">
        <v>88</v>
      </c>
      <c r="AV291" s="13" t="s">
        <v>86</v>
      </c>
      <c r="AW291" s="13" t="s">
        <v>39</v>
      </c>
      <c r="AX291" s="13" t="s">
        <v>78</v>
      </c>
      <c r="AY291" s="204" t="s">
        <v>162</v>
      </c>
    </row>
    <row r="292" spans="1:65" s="14" customFormat="1" ht="10.199999999999999">
      <c r="B292" s="205"/>
      <c r="C292" s="206"/>
      <c r="D292" s="190" t="s">
        <v>172</v>
      </c>
      <c r="E292" s="207" t="s">
        <v>32</v>
      </c>
      <c r="F292" s="208" t="s">
        <v>131</v>
      </c>
      <c r="G292" s="206"/>
      <c r="H292" s="209">
        <v>16.100000000000001</v>
      </c>
      <c r="I292" s="210"/>
      <c r="J292" s="206"/>
      <c r="K292" s="206"/>
      <c r="L292" s="211"/>
      <c r="M292" s="212"/>
      <c r="N292" s="213"/>
      <c r="O292" s="213"/>
      <c r="P292" s="213"/>
      <c r="Q292" s="213"/>
      <c r="R292" s="213"/>
      <c r="S292" s="213"/>
      <c r="T292" s="214"/>
      <c r="AT292" s="215" t="s">
        <v>172</v>
      </c>
      <c r="AU292" s="215" t="s">
        <v>88</v>
      </c>
      <c r="AV292" s="14" t="s">
        <v>88</v>
      </c>
      <c r="AW292" s="14" t="s">
        <v>39</v>
      </c>
      <c r="AX292" s="14" t="s">
        <v>78</v>
      </c>
      <c r="AY292" s="215" t="s">
        <v>162</v>
      </c>
    </row>
    <row r="293" spans="1:65" s="15" customFormat="1" ht="10.199999999999999">
      <c r="B293" s="216"/>
      <c r="C293" s="217"/>
      <c r="D293" s="190" t="s">
        <v>172</v>
      </c>
      <c r="E293" s="218" t="s">
        <v>32</v>
      </c>
      <c r="F293" s="219" t="s">
        <v>175</v>
      </c>
      <c r="G293" s="217"/>
      <c r="H293" s="220">
        <v>16.100000000000001</v>
      </c>
      <c r="I293" s="221"/>
      <c r="J293" s="217"/>
      <c r="K293" s="217"/>
      <c r="L293" s="222"/>
      <c r="M293" s="223"/>
      <c r="N293" s="224"/>
      <c r="O293" s="224"/>
      <c r="P293" s="224"/>
      <c r="Q293" s="224"/>
      <c r="R293" s="224"/>
      <c r="S293" s="224"/>
      <c r="T293" s="225"/>
      <c r="AT293" s="226" t="s">
        <v>172</v>
      </c>
      <c r="AU293" s="226" t="s">
        <v>88</v>
      </c>
      <c r="AV293" s="15" t="s">
        <v>168</v>
      </c>
      <c r="AW293" s="15" t="s">
        <v>39</v>
      </c>
      <c r="AX293" s="15" t="s">
        <v>86</v>
      </c>
      <c r="AY293" s="226" t="s">
        <v>162</v>
      </c>
    </row>
    <row r="294" spans="1:65" s="2" customFormat="1" ht="14.4" customHeight="1">
      <c r="A294" s="37"/>
      <c r="B294" s="38"/>
      <c r="C294" s="227" t="s">
        <v>389</v>
      </c>
      <c r="D294" s="227" t="s">
        <v>264</v>
      </c>
      <c r="E294" s="228" t="s">
        <v>390</v>
      </c>
      <c r="F294" s="229" t="s">
        <v>391</v>
      </c>
      <c r="G294" s="230" t="s">
        <v>392</v>
      </c>
      <c r="H294" s="231">
        <v>0.56399999999999995</v>
      </c>
      <c r="I294" s="232"/>
      <c r="J294" s="233">
        <f>ROUND(I294*H294,2)</f>
        <v>0</v>
      </c>
      <c r="K294" s="229" t="s">
        <v>167</v>
      </c>
      <c r="L294" s="234"/>
      <c r="M294" s="235" t="s">
        <v>32</v>
      </c>
      <c r="N294" s="236" t="s">
        <v>49</v>
      </c>
      <c r="O294" s="67"/>
      <c r="P294" s="186">
        <f>O294*H294</f>
        <v>0</v>
      </c>
      <c r="Q294" s="186">
        <v>1E-3</v>
      </c>
      <c r="R294" s="186">
        <f>Q294*H294</f>
        <v>5.6399999999999994E-4</v>
      </c>
      <c r="S294" s="186">
        <v>0</v>
      </c>
      <c r="T294" s="187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88" t="s">
        <v>207</v>
      </c>
      <c r="AT294" s="188" t="s">
        <v>264</v>
      </c>
      <c r="AU294" s="188" t="s">
        <v>88</v>
      </c>
      <c r="AY294" s="19" t="s">
        <v>162</v>
      </c>
      <c r="BE294" s="189">
        <f>IF(N294="základní",J294,0)</f>
        <v>0</v>
      </c>
      <c r="BF294" s="189">
        <f>IF(N294="snížená",J294,0)</f>
        <v>0</v>
      </c>
      <c r="BG294" s="189">
        <f>IF(N294="zákl. přenesená",J294,0)</f>
        <v>0</v>
      </c>
      <c r="BH294" s="189">
        <f>IF(N294="sníž. přenesená",J294,0)</f>
        <v>0</v>
      </c>
      <c r="BI294" s="189">
        <f>IF(N294="nulová",J294,0)</f>
        <v>0</v>
      </c>
      <c r="BJ294" s="19" t="s">
        <v>86</v>
      </c>
      <c r="BK294" s="189">
        <f>ROUND(I294*H294,2)</f>
        <v>0</v>
      </c>
      <c r="BL294" s="19" t="s">
        <v>168</v>
      </c>
      <c r="BM294" s="188" t="s">
        <v>393</v>
      </c>
    </row>
    <row r="295" spans="1:65" s="14" customFormat="1" ht="10.199999999999999">
      <c r="B295" s="205"/>
      <c r="C295" s="206"/>
      <c r="D295" s="190" t="s">
        <v>172</v>
      </c>
      <c r="E295" s="206"/>
      <c r="F295" s="208" t="s">
        <v>394</v>
      </c>
      <c r="G295" s="206"/>
      <c r="H295" s="209">
        <v>0.56399999999999995</v>
      </c>
      <c r="I295" s="210"/>
      <c r="J295" s="206"/>
      <c r="K295" s="206"/>
      <c r="L295" s="211"/>
      <c r="M295" s="212"/>
      <c r="N295" s="213"/>
      <c r="O295" s="213"/>
      <c r="P295" s="213"/>
      <c r="Q295" s="213"/>
      <c r="R295" s="213"/>
      <c r="S295" s="213"/>
      <c r="T295" s="214"/>
      <c r="AT295" s="215" t="s">
        <v>172</v>
      </c>
      <c r="AU295" s="215" t="s">
        <v>88</v>
      </c>
      <c r="AV295" s="14" t="s">
        <v>88</v>
      </c>
      <c r="AW295" s="14" t="s">
        <v>4</v>
      </c>
      <c r="AX295" s="14" t="s">
        <v>86</v>
      </c>
      <c r="AY295" s="215" t="s">
        <v>162</v>
      </c>
    </row>
    <row r="296" spans="1:65" s="2" customFormat="1" ht="14.4" customHeight="1">
      <c r="A296" s="37"/>
      <c r="B296" s="38"/>
      <c r="C296" s="177" t="s">
        <v>395</v>
      </c>
      <c r="D296" s="177" t="s">
        <v>164</v>
      </c>
      <c r="E296" s="178" t="s">
        <v>396</v>
      </c>
      <c r="F296" s="179" t="s">
        <v>397</v>
      </c>
      <c r="G296" s="180" t="s">
        <v>94</v>
      </c>
      <c r="H296" s="181">
        <v>32.200000000000003</v>
      </c>
      <c r="I296" s="182"/>
      <c r="J296" s="183">
        <f>ROUND(I296*H296,2)</f>
        <v>0</v>
      </c>
      <c r="K296" s="179" t="s">
        <v>167</v>
      </c>
      <c r="L296" s="42"/>
      <c r="M296" s="184" t="s">
        <v>32</v>
      </c>
      <c r="N296" s="185" t="s">
        <v>49</v>
      </c>
      <c r="O296" s="67"/>
      <c r="P296" s="186">
        <f>O296*H296</f>
        <v>0</v>
      </c>
      <c r="Q296" s="186">
        <v>0</v>
      </c>
      <c r="R296" s="186">
        <f>Q296*H296</f>
        <v>0</v>
      </c>
      <c r="S296" s="186">
        <v>0</v>
      </c>
      <c r="T296" s="187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88" t="s">
        <v>168</v>
      </c>
      <c r="AT296" s="188" t="s">
        <v>164</v>
      </c>
      <c r="AU296" s="188" t="s">
        <v>88</v>
      </c>
      <c r="AY296" s="19" t="s">
        <v>162</v>
      </c>
      <c r="BE296" s="189">
        <f>IF(N296="základní",J296,0)</f>
        <v>0</v>
      </c>
      <c r="BF296" s="189">
        <f>IF(N296="snížená",J296,0)</f>
        <v>0</v>
      </c>
      <c r="BG296" s="189">
        <f>IF(N296="zákl. přenesená",J296,0)</f>
        <v>0</v>
      </c>
      <c r="BH296" s="189">
        <f>IF(N296="sníž. přenesená",J296,0)</f>
        <v>0</v>
      </c>
      <c r="BI296" s="189">
        <f>IF(N296="nulová",J296,0)</f>
        <v>0</v>
      </c>
      <c r="BJ296" s="19" t="s">
        <v>86</v>
      </c>
      <c r="BK296" s="189">
        <f>ROUND(I296*H296,2)</f>
        <v>0</v>
      </c>
      <c r="BL296" s="19" t="s">
        <v>168</v>
      </c>
      <c r="BM296" s="188" t="s">
        <v>398</v>
      </c>
    </row>
    <row r="297" spans="1:65" s="2" customFormat="1" ht="38.4">
      <c r="A297" s="37"/>
      <c r="B297" s="38"/>
      <c r="C297" s="39"/>
      <c r="D297" s="190" t="s">
        <v>170</v>
      </c>
      <c r="E297" s="39"/>
      <c r="F297" s="191" t="s">
        <v>399</v>
      </c>
      <c r="G297" s="39"/>
      <c r="H297" s="39"/>
      <c r="I297" s="192"/>
      <c r="J297" s="39"/>
      <c r="K297" s="39"/>
      <c r="L297" s="42"/>
      <c r="M297" s="193"/>
      <c r="N297" s="194"/>
      <c r="O297" s="67"/>
      <c r="P297" s="67"/>
      <c r="Q297" s="67"/>
      <c r="R297" s="67"/>
      <c r="S297" s="67"/>
      <c r="T297" s="68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9" t="s">
        <v>170</v>
      </c>
      <c r="AU297" s="19" t="s">
        <v>88</v>
      </c>
    </row>
    <row r="298" spans="1:65" s="13" customFormat="1" ht="10.199999999999999">
      <c r="B298" s="195"/>
      <c r="C298" s="196"/>
      <c r="D298" s="190" t="s">
        <v>172</v>
      </c>
      <c r="E298" s="197" t="s">
        <v>32</v>
      </c>
      <c r="F298" s="198" t="s">
        <v>173</v>
      </c>
      <c r="G298" s="196"/>
      <c r="H298" s="197" t="s">
        <v>32</v>
      </c>
      <c r="I298" s="199"/>
      <c r="J298" s="196"/>
      <c r="K298" s="196"/>
      <c r="L298" s="200"/>
      <c r="M298" s="201"/>
      <c r="N298" s="202"/>
      <c r="O298" s="202"/>
      <c r="P298" s="202"/>
      <c r="Q298" s="202"/>
      <c r="R298" s="202"/>
      <c r="S298" s="202"/>
      <c r="T298" s="203"/>
      <c r="AT298" s="204" t="s">
        <v>172</v>
      </c>
      <c r="AU298" s="204" t="s">
        <v>88</v>
      </c>
      <c r="AV298" s="13" t="s">
        <v>86</v>
      </c>
      <c r="AW298" s="13" t="s">
        <v>39</v>
      </c>
      <c r="AX298" s="13" t="s">
        <v>78</v>
      </c>
      <c r="AY298" s="204" t="s">
        <v>162</v>
      </c>
    </row>
    <row r="299" spans="1:65" s="13" customFormat="1" ht="10.199999999999999">
      <c r="B299" s="195"/>
      <c r="C299" s="196"/>
      <c r="D299" s="190" t="s">
        <v>172</v>
      </c>
      <c r="E299" s="197" t="s">
        <v>32</v>
      </c>
      <c r="F299" s="198" t="s">
        <v>188</v>
      </c>
      <c r="G299" s="196"/>
      <c r="H299" s="197" t="s">
        <v>32</v>
      </c>
      <c r="I299" s="199"/>
      <c r="J299" s="196"/>
      <c r="K299" s="196"/>
      <c r="L299" s="200"/>
      <c r="M299" s="201"/>
      <c r="N299" s="202"/>
      <c r="O299" s="202"/>
      <c r="P299" s="202"/>
      <c r="Q299" s="202"/>
      <c r="R299" s="202"/>
      <c r="S299" s="202"/>
      <c r="T299" s="203"/>
      <c r="AT299" s="204" t="s">
        <v>172</v>
      </c>
      <c r="AU299" s="204" t="s">
        <v>88</v>
      </c>
      <c r="AV299" s="13" t="s">
        <v>86</v>
      </c>
      <c r="AW299" s="13" t="s">
        <v>39</v>
      </c>
      <c r="AX299" s="13" t="s">
        <v>78</v>
      </c>
      <c r="AY299" s="204" t="s">
        <v>162</v>
      </c>
    </row>
    <row r="300" spans="1:65" s="14" customFormat="1" ht="10.199999999999999">
      <c r="B300" s="205"/>
      <c r="C300" s="206"/>
      <c r="D300" s="190" t="s">
        <v>172</v>
      </c>
      <c r="E300" s="207" t="s">
        <v>32</v>
      </c>
      <c r="F300" s="208" t="s">
        <v>400</v>
      </c>
      <c r="G300" s="206"/>
      <c r="H300" s="209">
        <v>32.200000000000003</v>
      </c>
      <c r="I300" s="210"/>
      <c r="J300" s="206"/>
      <c r="K300" s="206"/>
      <c r="L300" s="211"/>
      <c r="M300" s="212"/>
      <c r="N300" s="213"/>
      <c r="O300" s="213"/>
      <c r="P300" s="213"/>
      <c r="Q300" s="213"/>
      <c r="R300" s="213"/>
      <c r="S300" s="213"/>
      <c r="T300" s="214"/>
      <c r="AT300" s="215" t="s">
        <v>172</v>
      </c>
      <c r="AU300" s="215" t="s">
        <v>88</v>
      </c>
      <c r="AV300" s="14" t="s">
        <v>88</v>
      </c>
      <c r="AW300" s="14" t="s">
        <v>39</v>
      </c>
      <c r="AX300" s="14" t="s">
        <v>78</v>
      </c>
      <c r="AY300" s="215" t="s">
        <v>162</v>
      </c>
    </row>
    <row r="301" spans="1:65" s="15" customFormat="1" ht="10.199999999999999">
      <c r="B301" s="216"/>
      <c r="C301" s="217"/>
      <c r="D301" s="190" t="s">
        <v>172</v>
      </c>
      <c r="E301" s="218" t="s">
        <v>32</v>
      </c>
      <c r="F301" s="219" t="s">
        <v>175</v>
      </c>
      <c r="G301" s="217"/>
      <c r="H301" s="220">
        <v>32.200000000000003</v>
      </c>
      <c r="I301" s="221"/>
      <c r="J301" s="217"/>
      <c r="K301" s="217"/>
      <c r="L301" s="222"/>
      <c r="M301" s="223"/>
      <c r="N301" s="224"/>
      <c r="O301" s="224"/>
      <c r="P301" s="224"/>
      <c r="Q301" s="224"/>
      <c r="R301" s="224"/>
      <c r="S301" s="224"/>
      <c r="T301" s="225"/>
      <c r="AT301" s="226" t="s">
        <v>172</v>
      </c>
      <c r="AU301" s="226" t="s">
        <v>88</v>
      </c>
      <c r="AV301" s="15" t="s">
        <v>168</v>
      </c>
      <c r="AW301" s="15" t="s">
        <v>39</v>
      </c>
      <c r="AX301" s="15" t="s">
        <v>86</v>
      </c>
      <c r="AY301" s="226" t="s">
        <v>162</v>
      </c>
    </row>
    <row r="302" spans="1:65" s="2" customFormat="1" ht="14.4" customHeight="1">
      <c r="A302" s="37"/>
      <c r="B302" s="38"/>
      <c r="C302" s="177" t="s">
        <v>401</v>
      </c>
      <c r="D302" s="177" t="s">
        <v>164</v>
      </c>
      <c r="E302" s="178" t="s">
        <v>402</v>
      </c>
      <c r="F302" s="179" t="s">
        <v>403</v>
      </c>
      <c r="G302" s="180" t="s">
        <v>94</v>
      </c>
      <c r="H302" s="181">
        <v>48.3</v>
      </c>
      <c r="I302" s="182"/>
      <c r="J302" s="183">
        <f>ROUND(I302*H302,2)</f>
        <v>0</v>
      </c>
      <c r="K302" s="179" t="s">
        <v>167</v>
      </c>
      <c r="L302" s="42"/>
      <c r="M302" s="184" t="s">
        <v>32</v>
      </c>
      <c r="N302" s="185" t="s">
        <v>49</v>
      </c>
      <c r="O302" s="67"/>
      <c r="P302" s="186">
        <f>O302*H302</f>
        <v>0</v>
      </c>
      <c r="Q302" s="186">
        <v>0</v>
      </c>
      <c r="R302" s="186">
        <f>Q302*H302</f>
        <v>0</v>
      </c>
      <c r="S302" s="186">
        <v>0</v>
      </c>
      <c r="T302" s="187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88" t="s">
        <v>168</v>
      </c>
      <c r="AT302" s="188" t="s">
        <v>164</v>
      </c>
      <c r="AU302" s="188" t="s">
        <v>88</v>
      </c>
      <c r="AY302" s="19" t="s">
        <v>162</v>
      </c>
      <c r="BE302" s="189">
        <f>IF(N302="základní",J302,0)</f>
        <v>0</v>
      </c>
      <c r="BF302" s="189">
        <f>IF(N302="snížená",J302,0)</f>
        <v>0</v>
      </c>
      <c r="BG302" s="189">
        <f>IF(N302="zákl. přenesená",J302,0)</f>
        <v>0</v>
      </c>
      <c r="BH302" s="189">
        <f>IF(N302="sníž. přenesená",J302,0)</f>
        <v>0</v>
      </c>
      <c r="BI302" s="189">
        <f>IF(N302="nulová",J302,0)</f>
        <v>0</v>
      </c>
      <c r="BJ302" s="19" t="s">
        <v>86</v>
      </c>
      <c r="BK302" s="189">
        <f>ROUND(I302*H302,2)</f>
        <v>0</v>
      </c>
      <c r="BL302" s="19" t="s">
        <v>168</v>
      </c>
      <c r="BM302" s="188" t="s">
        <v>404</v>
      </c>
    </row>
    <row r="303" spans="1:65" s="2" customFormat="1" ht="38.4">
      <c r="A303" s="37"/>
      <c r="B303" s="38"/>
      <c r="C303" s="39"/>
      <c r="D303" s="190" t="s">
        <v>170</v>
      </c>
      <c r="E303" s="39"/>
      <c r="F303" s="191" t="s">
        <v>399</v>
      </c>
      <c r="G303" s="39"/>
      <c r="H303" s="39"/>
      <c r="I303" s="192"/>
      <c r="J303" s="39"/>
      <c r="K303" s="39"/>
      <c r="L303" s="42"/>
      <c r="M303" s="193"/>
      <c r="N303" s="194"/>
      <c r="O303" s="67"/>
      <c r="P303" s="67"/>
      <c r="Q303" s="67"/>
      <c r="R303" s="67"/>
      <c r="S303" s="67"/>
      <c r="T303" s="68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9" t="s">
        <v>170</v>
      </c>
      <c r="AU303" s="19" t="s">
        <v>88</v>
      </c>
    </row>
    <row r="304" spans="1:65" s="13" customFormat="1" ht="10.199999999999999">
      <c r="B304" s="195"/>
      <c r="C304" s="196"/>
      <c r="D304" s="190" t="s">
        <v>172</v>
      </c>
      <c r="E304" s="197" t="s">
        <v>32</v>
      </c>
      <c r="F304" s="198" t="s">
        <v>173</v>
      </c>
      <c r="G304" s="196"/>
      <c r="H304" s="197" t="s">
        <v>32</v>
      </c>
      <c r="I304" s="199"/>
      <c r="J304" s="196"/>
      <c r="K304" s="196"/>
      <c r="L304" s="200"/>
      <c r="M304" s="201"/>
      <c r="N304" s="202"/>
      <c r="O304" s="202"/>
      <c r="P304" s="202"/>
      <c r="Q304" s="202"/>
      <c r="R304" s="202"/>
      <c r="S304" s="202"/>
      <c r="T304" s="203"/>
      <c r="AT304" s="204" t="s">
        <v>172</v>
      </c>
      <c r="AU304" s="204" t="s">
        <v>88</v>
      </c>
      <c r="AV304" s="13" t="s">
        <v>86</v>
      </c>
      <c r="AW304" s="13" t="s">
        <v>39</v>
      </c>
      <c r="AX304" s="13" t="s">
        <v>78</v>
      </c>
      <c r="AY304" s="204" t="s">
        <v>162</v>
      </c>
    </row>
    <row r="305" spans="1:65" s="13" customFormat="1" ht="10.199999999999999">
      <c r="B305" s="195"/>
      <c r="C305" s="196"/>
      <c r="D305" s="190" t="s">
        <v>172</v>
      </c>
      <c r="E305" s="197" t="s">
        <v>32</v>
      </c>
      <c r="F305" s="198" t="s">
        <v>188</v>
      </c>
      <c r="G305" s="196"/>
      <c r="H305" s="197" t="s">
        <v>32</v>
      </c>
      <c r="I305" s="199"/>
      <c r="J305" s="196"/>
      <c r="K305" s="196"/>
      <c r="L305" s="200"/>
      <c r="M305" s="201"/>
      <c r="N305" s="202"/>
      <c r="O305" s="202"/>
      <c r="P305" s="202"/>
      <c r="Q305" s="202"/>
      <c r="R305" s="202"/>
      <c r="S305" s="202"/>
      <c r="T305" s="203"/>
      <c r="AT305" s="204" t="s">
        <v>172</v>
      </c>
      <c r="AU305" s="204" t="s">
        <v>88</v>
      </c>
      <c r="AV305" s="13" t="s">
        <v>86</v>
      </c>
      <c r="AW305" s="13" t="s">
        <v>39</v>
      </c>
      <c r="AX305" s="13" t="s">
        <v>78</v>
      </c>
      <c r="AY305" s="204" t="s">
        <v>162</v>
      </c>
    </row>
    <row r="306" spans="1:65" s="14" customFormat="1" ht="10.199999999999999">
      <c r="B306" s="205"/>
      <c r="C306" s="206"/>
      <c r="D306" s="190" t="s">
        <v>172</v>
      </c>
      <c r="E306" s="207" t="s">
        <v>32</v>
      </c>
      <c r="F306" s="208" t="s">
        <v>405</v>
      </c>
      <c r="G306" s="206"/>
      <c r="H306" s="209">
        <v>48.3</v>
      </c>
      <c r="I306" s="210"/>
      <c r="J306" s="206"/>
      <c r="K306" s="206"/>
      <c r="L306" s="211"/>
      <c r="M306" s="212"/>
      <c r="N306" s="213"/>
      <c r="O306" s="213"/>
      <c r="P306" s="213"/>
      <c r="Q306" s="213"/>
      <c r="R306" s="213"/>
      <c r="S306" s="213"/>
      <c r="T306" s="214"/>
      <c r="AT306" s="215" t="s">
        <v>172</v>
      </c>
      <c r="AU306" s="215" t="s">
        <v>88</v>
      </c>
      <c r="AV306" s="14" t="s">
        <v>88</v>
      </c>
      <c r="AW306" s="14" t="s">
        <v>39</v>
      </c>
      <c r="AX306" s="14" t="s">
        <v>78</v>
      </c>
      <c r="AY306" s="215" t="s">
        <v>162</v>
      </c>
    </row>
    <row r="307" spans="1:65" s="15" customFormat="1" ht="10.199999999999999">
      <c r="B307" s="216"/>
      <c r="C307" s="217"/>
      <c r="D307" s="190" t="s">
        <v>172</v>
      </c>
      <c r="E307" s="218" t="s">
        <v>32</v>
      </c>
      <c r="F307" s="219" t="s">
        <v>175</v>
      </c>
      <c r="G307" s="217"/>
      <c r="H307" s="220">
        <v>48.3</v>
      </c>
      <c r="I307" s="221"/>
      <c r="J307" s="217"/>
      <c r="K307" s="217"/>
      <c r="L307" s="222"/>
      <c r="M307" s="223"/>
      <c r="N307" s="224"/>
      <c r="O307" s="224"/>
      <c r="P307" s="224"/>
      <c r="Q307" s="224"/>
      <c r="R307" s="224"/>
      <c r="S307" s="224"/>
      <c r="T307" s="225"/>
      <c r="AT307" s="226" t="s">
        <v>172</v>
      </c>
      <c r="AU307" s="226" t="s">
        <v>88</v>
      </c>
      <c r="AV307" s="15" t="s">
        <v>168</v>
      </c>
      <c r="AW307" s="15" t="s">
        <v>39</v>
      </c>
      <c r="AX307" s="15" t="s">
        <v>86</v>
      </c>
      <c r="AY307" s="226" t="s">
        <v>162</v>
      </c>
    </row>
    <row r="308" spans="1:65" s="2" customFormat="1" ht="14.4" customHeight="1">
      <c r="A308" s="37"/>
      <c r="B308" s="38"/>
      <c r="C308" s="177" t="s">
        <v>406</v>
      </c>
      <c r="D308" s="177" t="s">
        <v>164</v>
      </c>
      <c r="E308" s="178" t="s">
        <v>407</v>
      </c>
      <c r="F308" s="179" t="s">
        <v>408</v>
      </c>
      <c r="G308" s="180" t="s">
        <v>94</v>
      </c>
      <c r="H308" s="181">
        <v>16.100000000000001</v>
      </c>
      <c r="I308" s="182"/>
      <c r="J308" s="183">
        <f>ROUND(I308*H308,2)</f>
        <v>0</v>
      </c>
      <c r="K308" s="179" t="s">
        <v>167</v>
      </c>
      <c r="L308" s="42"/>
      <c r="M308" s="184" t="s">
        <v>32</v>
      </c>
      <c r="N308" s="185" t="s">
        <v>49</v>
      </c>
      <c r="O308" s="67"/>
      <c r="P308" s="186">
        <f>O308*H308</f>
        <v>0</v>
      </c>
      <c r="Q308" s="186">
        <v>0</v>
      </c>
      <c r="R308" s="186">
        <f>Q308*H308</f>
        <v>0</v>
      </c>
      <c r="S308" s="186">
        <v>0</v>
      </c>
      <c r="T308" s="187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188" t="s">
        <v>168</v>
      </c>
      <c r="AT308" s="188" t="s">
        <v>164</v>
      </c>
      <c r="AU308" s="188" t="s">
        <v>88</v>
      </c>
      <c r="AY308" s="19" t="s">
        <v>162</v>
      </c>
      <c r="BE308" s="189">
        <f>IF(N308="základní",J308,0)</f>
        <v>0</v>
      </c>
      <c r="BF308" s="189">
        <f>IF(N308="snížená",J308,0)</f>
        <v>0</v>
      </c>
      <c r="BG308" s="189">
        <f>IF(N308="zákl. přenesená",J308,0)</f>
        <v>0</v>
      </c>
      <c r="BH308" s="189">
        <f>IF(N308="sníž. přenesená",J308,0)</f>
        <v>0</v>
      </c>
      <c r="BI308" s="189">
        <f>IF(N308="nulová",J308,0)</f>
        <v>0</v>
      </c>
      <c r="BJ308" s="19" t="s">
        <v>86</v>
      </c>
      <c r="BK308" s="189">
        <f>ROUND(I308*H308,2)</f>
        <v>0</v>
      </c>
      <c r="BL308" s="19" t="s">
        <v>168</v>
      </c>
      <c r="BM308" s="188" t="s">
        <v>409</v>
      </c>
    </row>
    <row r="309" spans="1:65" s="2" customFormat="1" ht="96">
      <c r="A309" s="37"/>
      <c r="B309" s="38"/>
      <c r="C309" s="39"/>
      <c r="D309" s="190" t="s">
        <v>170</v>
      </c>
      <c r="E309" s="39"/>
      <c r="F309" s="191" t="s">
        <v>410</v>
      </c>
      <c r="G309" s="39"/>
      <c r="H309" s="39"/>
      <c r="I309" s="192"/>
      <c r="J309" s="39"/>
      <c r="K309" s="39"/>
      <c r="L309" s="42"/>
      <c r="M309" s="193"/>
      <c r="N309" s="194"/>
      <c r="O309" s="67"/>
      <c r="P309" s="67"/>
      <c r="Q309" s="67"/>
      <c r="R309" s="67"/>
      <c r="S309" s="67"/>
      <c r="T309" s="68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9" t="s">
        <v>170</v>
      </c>
      <c r="AU309" s="19" t="s">
        <v>88</v>
      </c>
    </row>
    <row r="310" spans="1:65" s="13" customFormat="1" ht="10.199999999999999">
      <c r="B310" s="195"/>
      <c r="C310" s="196"/>
      <c r="D310" s="190" t="s">
        <v>172</v>
      </c>
      <c r="E310" s="197" t="s">
        <v>32</v>
      </c>
      <c r="F310" s="198" t="s">
        <v>173</v>
      </c>
      <c r="G310" s="196"/>
      <c r="H310" s="197" t="s">
        <v>32</v>
      </c>
      <c r="I310" s="199"/>
      <c r="J310" s="196"/>
      <c r="K310" s="196"/>
      <c r="L310" s="200"/>
      <c r="M310" s="201"/>
      <c r="N310" s="202"/>
      <c r="O310" s="202"/>
      <c r="P310" s="202"/>
      <c r="Q310" s="202"/>
      <c r="R310" s="202"/>
      <c r="S310" s="202"/>
      <c r="T310" s="203"/>
      <c r="AT310" s="204" t="s">
        <v>172</v>
      </c>
      <c r="AU310" s="204" t="s">
        <v>88</v>
      </c>
      <c r="AV310" s="13" t="s">
        <v>86</v>
      </c>
      <c r="AW310" s="13" t="s">
        <v>39</v>
      </c>
      <c r="AX310" s="13" t="s">
        <v>78</v>
      </c>
      <c r="AY310" s="204" t="s">
        <v>162</v>
      </c>
    </row>
    <row r="311" spans="1:65" s="13" customFormat="1" ht="10.199999999999999">
      <c r="B311" s="195"/>
      <c r="C311" s="196"/>
      <c r="D311" s="190" t="s">
        <v>172</v>
      </c>
      <c r="E311" s="197" t="s">
        <v>32</v>
      </c>
      <c r="F311" s="198" t="s">
        <v>188</v>
      </c>
      <c r="G311" s="196"/>
      <c r="H311" s="197" t="s">
        <v>32</v>
      </c>
      <c r="I311" s="199"/>
      <c r="J311" s="196"/>
      <c r="K311" s="196"/>
      <c r="L311" s="200"/>
      <c r="M311" s="201"/>
      <c r="N311" s="202"/>
      <c r="O311" s="202"/>
      <c r="P311" s="202"/>
      <c r="Q311" s="202"/>
      <c r="R311" s="202"/>
      <c r="S311" s="202"/>
      <c r="T311" s="203"/>
      <c r="AT311" s="204" t="s">
        <v>172</v>
      </c>
      <c r="AU311" s="204" t="s">
        <v>88</v>
      </c>
      <c r="AV311" s="13" t="s">
        <v>86</v>
      </c>
      <c r="AW311" s="13" t="s">
        <v>39</v>
      </c>
      <c r="AX311" s="13" t="s">
        <v>78</v>
      </c>
      <c r="AY311" s="204" t="s">
        <v>162</v>
      </c>
    </row>
    <row r="312" spans="1:65" s="14" customFormat="1" ht="10.199999999999999">
      <c r="B312" s="205"/>
      <c r="C312" s="206"/>
      <c r="D312" s="190" t="s">
        <v>172</v>
      </c>
      <c r="E312" s="207" t="s">
        <v>32</v>
      </c>
      <c r="F312" s="208" t="s">
        <v>131</v>
      </c>
      <c r="G312" s="206"/>
      <c r="H312" s="209">
        <v>16.100000000000001</v>
      </c>
      <c r="I312" s="210"/>
      <c r="J312" s="206"/>
      <c r="K312" s="206"/>
      <c r="L312" s="211"/>
      <c r="M312" s="212"/>
      <c r="N312" s="213"/>
      <c r="O312" s="213"/>
      <c r="P312" s="213"/>
      <c r="Q312" s="213"/>
      <c r="R312" s="213"/>
      <c r="S312" s="213"/>
      <c r="T312" s="214"/>
      <c r="AT312" s="215" t="s">
        <v>172</v>
      </c>
      <c r="AU312" s="215" t="s">
        <v>88</v>
      </c>
      <c r="AV312" s="14" t="s">
        <v>88</v>
      </c>
      <c r="AW312" s="14" t="s">
        <v>39</v>
      </c>
      <c r="AX312" s="14" t="s">
        <v>78</v>
      </c>
      <c r="AY312" s="215" t="s">
        <v>162</v>
      </c>
    </row>
    <row r="313" spans="1:65" s="15" customFormat="1" ht="10.199999999999999">
      <c r="B313" s="216"/>
      <c r="C313" s="217"/>
      <c r="D313" s="190" t="s">
        <v>172</v>
      </c>
      <c r="E313" s="218" t="s">
        <v>32</v>
      </c>
      <c r="F313" s="219" t="s">
        <v>175</v>
      </c>
      <c r="G313" s="217"/>
      <c r="H313" s="220">
        <v>16.100000000000001</v>
      </c>
      <c r="I313" s="221"/>
      <c r="J313" s="217"/>
      <c r="K313" s="217"/>
      <c r="L313" s="222"/>
      <c r="M313" s="223"/>
      <c r="N313" s="224"/>
      <c r="O313" s="224"/>
      <c r="P313" s="224"/>
      <c r="Q313" s="224"/>
      <c r="R313" s="224"/>
      <c r="S313" s="224"/>
      <c r="T313" s="225"/>
      <c r="AT313" s="226" t="s">
        <v>172</v>
      </c>
      <c r="AU313" s="226" t="s">
        <v>88</v>
      </c>
      <c r="AV313" s="15" t="s">
        <v>168</v>
      </c>
      <c r="AW313" s="15" t="s">
        <v>39</v>
      </c>
      <c r="AX313" s="15" t="s">
        <v>86</v>
      </c>
      <c r="AY313" s="226" t="s">
        <v>162</v>
      </c>
    </row>
    <row r="314" spans="1:65" s="2" customFormat="1" ht="14.4" customHeight="1">
      <c r="A314" s="37"/>
      <c r="B314" s="38"/>
      <c r="C314" s="177" t="s">
        <v>411</v>
      </c>
      <c r="D314" s="177" t="s">
        <v>164</v>
      </c>
      <c r="E314" s="178" t="s">
        <v>412</v>
      </c>
      <c r="F314" s="179" t="s">
        <v>413</v>
      </c>
      <c r="G314" s="180" t="s">
        <v>94</v>
      </c>
      <c r="H314" s="181">
        <v>16.100000000000001</v>
      </c>
      <c r="I314" s="182"/>
      <c r="J314" s="183">
        <f>ROUND(I314*H314,2)</f>
        <v>0</v>
      </c>
      <c r="K314" s="179" t="s">
        <v>167</v>
      </c>
      <c r="L314" s="42"/>
      <c r="M314" s="184" t="s">
        <v>32</v>
      </c>
      <c r="N314" s="185" t="s">
        <v>49</v>
      </c>
      <c r="O314" s="67"/>
      <c r="P314" s="186">
        <f>O314*H314</f>
        <v>0</v>
      </c>
      <c r="Q314" s="186">
        <v>0</v>
      </c>
      <c r="R314" s="186">
        <f>Q314*H314</f>
        <v>0</v>
      </c>
      <c r="S314" s="186">
        <v>0</v>
      </c>
      <c r="T314" s="187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188" t="s">
        <v>168</v>
      </c>
      <c r="AT314" s="188" t="s">
        <v>164</v>
      </c>
      <c r="AU314" s="188" t="s">
        <v>88</v>
      </c>
      <c r="AY314" s="19" t="s">
        <v>162</v>
      </c>
      <c r="BE314" s="189">
        <f>IF(N314="základní",J314,0)</f>
        <v>0</v>
      </c>
      <c r="BF314" s="189">
        <f>IF(N314="snížená",J314,0)</f>
        <v>0</v>
      </c>
      <c r="BG314" s="189">
        <f>IF(N314="zákl. přenesená",J314,0)</f>
        <v>0</v>
      </c>
      <c r="BH314" s="189">
        <f>IF(N314="sníž. přenesená",J314,0)</f>
        <v>0</v>
      </c>
      <c r="BI314" s="189">
        <f>IF(N314="nulová",J314,0)</f>
        <v>0</v>
      </c>
      <c r="BJ314" s="19" t="s">
        <v>86</v>
      </c>
      <c r="BK314" s="189">
        <f>ROUND(I314*H314,2)</f>
        <v>0</v>
      </c>
      <c r="BL314" s="19" t="s">
        <v>168</v>
      </c>
      <c r="BM314" s="188" t="s">
        <v>414</v>
      </c>
    </row>
    <row r="315" spans="1:65" s="2" customFormat="1" ht="115.2">
      <c r="A315" s="37"/>
      <c r="B315" s="38"/>
      <c r="C315" s="39"/>
      <c r="D315" s="190" t="s">
        <v>170</v>
      </c>
      <c r="E315" s="39"/>
      <c r="F315" s="191" t="s">
        <v>415</v>
      </c>
      <c r="G315" s="39"/>
      <c r="H315" s="39"/>
      <c r="I315" s="192"/>
      <c r="J315" s="39"/>
      <c r="K315" s="39"/>
      <c r="L315" s="42"/>
      <c r="M315" s="193"/>
      <c r="N315" s="194"/>
      <c r="O315" s="67"/>
      <c r="P315" s="67"/>
      <c r="Q315" s="67"/>
      <c r="R315" s="67"/>
      <c r="S315" s="67"/>
      <c r="T315" s="68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9" t="s">
        <v>170</v>
      </c>
      <c r="AU315" s="19" t="s">
        <v>88</v>
      </c>
    </row>
    <row r="316" spans="1:65" s="2" customFormat="1" ht="14.4" customHeight="1">
      <c r="A316" s="37"/>
      <c r="B316" s="38"/>
      <c r="C316" s="177" t="s">
        <v>416</v>
      </c>
      <c r="D316" s="177" t="s">
        <v>164</v>
      </c>
      <c r="E316" s="178" t="s">
        <v>417</v>
      </c>
      <c r="F316" s="179" t="s">
        <v>418</v>
      </c>
      <c r="G316" s="180" t="s">
        <v>94</v>
      </c>
      <c r="H316" s="181">
        <v>16.100000000000001</v>
      </c>
      <c r="I316" s="182"/>
      <c r="J316" s="183">
        <f>ROUND(I316*H316,2)</f>
        <v>0</v>
      </c>
      <c r="K316" s="179" t="s">
        <v>167</v>
      </c>
      <c r="L316" s="42"/>
      <c r="M316" s="184" t="s">
        <v>32</v>
      </c>
      <c r="N316" s="185" t="s">
        <v>49</v>
      </c>
      <c r="O316" s="67"/>
      <c r="P316" s="186">
        <f>O316*H316</f>
        <v>0</v>
      </c>
      <c r="Q316" s="186">
        <v>0</v>
      </c>
      <c r="R316" s="186">
        <f>Q316*H316</f>
        <v>0</v>
      </c>
      <c r="S316" s="186">
        <v>0</v>
      </c>
      <c r="T316" s="187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188" t="s">
        <v>168</v>
      </c>
      <c r="AT316" s="188" t="s">
        <v>164</v>
      </c>
      <c r="AU316" s="188" t="s">
        <v>88</v>
      </c>
      <c r="AY316" s="19" t="s">
        <v>162</v>
      </c>
      <c r="BE316" s="189">
        <f>IF(N316="základní",J316,0)</f>
        <v>0</v>
      </c>
      <c r="BF316" s="189">
        <f>IF(N316="snížená",J316,0)</f>
        <v>0</v>
      </c>
      <c r="BG316" s="189">
        <f>IF(N316="zákl. přenesená",J316,0)</f>
        <v>0</v>
      </c>
      <c r="BH316" s="189">
        <f>IF(N316="sníž. přenesená",J316,0)</f>
        <v>0</v>
      </c>
      <c r="BI316" s="189">
        <f>IF(N316="nulová",J316,0)</f>
        <v>0</v>
      </c>
      <c r="BJ316" s="19" t="s">
        <v>86</v>
      </c>
      <c r="BK316" s="189">
        <f>ROUND(I316*H316,2)</f>
        <v>0</v>
      </c>
      <c r="BL316" s="19" t="s">
        <v>168</v>
      </c>
      <c r="BM316" s="188" t="s">
        <v>419</v>
      </c>
    </row>
    <row r="317" spans="1:65" s="2" customFormat="1" ht="48">
      <c r="A317" s="37"/>
      <c r="B317" s="38"/>
      <c r="C317" s="39"/>
      <c r="D317" s="190" t="s">
        <v>170</v>
      </c>
      <c r="E317" s="39"/>
      <c r="F317" s="191" t="s">
        <v>420</v>
      </c>
      <c r="G317" s="39"/>
      <c r="H317" s="39"/>
      <c r="I317" s="192"/>
      <c r="J317" s="39"/>
      <c r="K317" s="39"/>
      <c r="L317" s="42"/>
      <c r="M317" s="193"/>
      <c r="N317" s="194"/>
      <c r="O317" s="67"/>
      <c r="P317" s="67"/>
      <c r="Q317" s="67"/>
      <c r="R317" s="67"/>
      <c r="S317" s="67"/>
      <c r="T317" s="68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9" t="s">
        <v>170</v>
      </c>
      <c r="AU317" s="19" t="s">
        <v>88</v>
      </c>
    </row>
    <row r="318" spans="1:65" s="13" customFormat="1" ht="10.199999999999999">
      <c r="B318" s="195"/>
      <c r="C318" s="196"/>
      <c r="D318" s="190" t="s">
        <v>172</v>
      </c>
      <c r="E318" s="197" t="s">
        <v>32</v>
      </c>
      <c r="F318" s="198" t="s">
        <v>173</v>
      </c>
      <c r="G318" s="196"/>
      <c r="H318" s="197" t="s">
        <v>32</v>
      </c>
      <c r="I318" s="199"/>
      <c r="J318" s="196"/>
      <c r="K318" s="196"/>
      <c r="L318" s="200"/>
      <c r="M318" s="201"/>
      <c r="N318" s="202"/>
      <c r="O318" s="202"/>
      <c r="P318" s="202"/>
      <c r="Q318" s="202"/>
      <c r="R318" s="202"/>
      <c r="S318" s="202"/>
      <c r="T318" s="203"/>
      <c r="AT318" s="204" t="s">
        <v>172</v>
      </c>
      <c r="AU318" s="204" t="s">
        <v>88</v>
      </c>
      <c r="AV318" s="13" t="s">
        <v>86</v>
      </c>
      <c r="AW318" s="13" t="s">
        <v>39</v>
      </c>
      <c r="AX318" s="13" t="s">
        <v>78</v>
      </c>
      <c r="AY318" s="204" t="s">
        <v>162</v>
      </c>
    </row>
    <row r="319" spans="1:65" s="13" customFormat="1" ht="10.199999999999999">
      <c r="B319" s="195"/>
      <c r="C319" s="196"/>
      <c r="D319" s="190" t="s">
        <v>172</v>
      </c>
      <c r="E319" s="197" t="s">
        <v>32</v>
      </c>
      <c r="F319" s="198" t="s">
        <v>188</v>
      </c>
      <c r="G319" s="196"/>
      <c r="H319" s="197" t="s">
        <v>32</v>
      </c>
      <c r="I319" s="199"/>
      <c r="J319" s="196"/>
      <c r="K319" s="196"/>
      <c r="L319" s="200"/>
      <c r="M319" s="201"/>
      <c r="N319" s="202"/>
      <c r="O319" s="202"/>
      <c r="P319" s="202"/>
      <c r="Q319" s="202"/>
      <c r="R319" s="202"/>
      <c r="S319" s="202"/>
      <c r="T319" s="203"/>
      <c r="AT319" s="204" t="s">
        <v>172</v>
      </c>
      <c r="AU319" s="204" t="s">
        <v>88</v>
      </c>
      <c r="AV319" s="13" t="s">
        <v>86</v>
      </c>
      <c r="AW319" s="13" t="s">
        <v>39</v>
      </c>
      <c r="AX319" s="13" t="s">
        <v>78</v>
      </c>
      <c r="AY319" s="204" t="s">
        <v>162</v>
      </c>
    </row>
    <row r="320" spans="1:65" s="14" customFormat="1" ht="10.199999999999999">
      <c r="B320" s="205"/>
      <c r="C320" s="206"/>
      <c r="D320" s="190" t="s">
        <v>172</v>
      </c>
      <c r="E320" s="207" t="s">
        <v>32</v>
      </c>
      <c r="F320" s="208" t="s">
        <v>131</v>
      </c>
      <c r="G320" s="206"/>
      <c r="H320" s="209">
        <v>16.100000000000001</v>
      </c>
      <c r="I320" s="210"/>
      <c r="J320" s="206"/>
      <c r="K320" s="206"/>
      <c r="L320" s="211"/>
      <c r="M320" s="212"/>
      <c r="N320" s="213"/>
      <c r="O320" s="213"/>
      <c r="P320" s="213"/>
      <c r="Q320" s="213"/>
      <c r="R320" s="213"/>
      <c r="S320" s="213"/>
      <c r="T320" s="214"/>
      <c r="AT320" s="215" t="s">
        <v>172</v>
      </c>
      <c r="AU320" s="215" t="s">
        <v>88</v>
      </c>
      <c r="AV320" s="14" t="s">
        <v>88</v>
      </c>
      <c r="AW320" s="14" t="s">
        <v>39</v>
      </c>
      <c r="AX320" s="14" t="s">
        <v>78</v>
      </c>
      <c r="AY320" s="215" t="s">
        <v>162</v>
      </c>
    </row>
    <row r="321" spans="1:65" s="15" customFormat="1" ht="10.199999999999999">
      <c r="B321" s="216"/>
      <c r="C321" s="217"/>
      <c r="D321" s="190" t="s">
        <v>172</v>
      </c>
      <c r="E321" s="218" t="s">
        <v>32</v>
      </c>
      <c r="F321" s="219" t="s">
        <v>175</v>
      </c>
      <c r="G321" s="217"/>
      <c r="H321" s="220">
        <v>16.100000000000001</v>
      </c>
      <c r="I321" s="221"/>
      <c r="J321" s="217"/>
      <c r="K321" s="217"/>
      <c r="L321" s="222"/>
      <c r="M321" s="223"/>
      <c r="N321" s="224"/>
      <c r="O321" s="224"/>
      <c r="P321" s="224"/>
      <c r="Q321" s="224"/>
      <c r="R321" s="224"/>
      <c r="S321" s="224"/>
      <c r="T321" s="225"/>
      <c r="AT321" s="226" t="s">
        <v>172</v>
      </c>
      <c r="AU321" s="226" t="s">
        <v>88</v>
      </c>
      <c r="AV321" s="15" t="s">
        <v>168</v>
      </c>
      <c r="AW321" s="15" t="s">
        <v>39</v>
      </c>
      <c r="AX321" s="15" t="s">
        <v>86</v>
      </c>
      <c r="AY321" s="226" t="s">
        <v>162</v>
      </c>
    </row>
    <row r="322" spans="1:65" s="2" customFormat="1" ht="14.4" customHeight="1">
      <c r="A322" s="37"/>
      <c r="B322" s="38"/>
      <c r="C322" s="177" t="s">
        <v>421</v>
      </c>
      <c r="D322" s="177" t="s">
        <v>164</v>
      </c>
      <c r="E322" s="178" t="s">
        <v>422</v>
      </c>
      <c r="F322" s="179" t="s">
        <v>423</v>
      </c>
      <c r="G322" s="180" t="s">
        <v>258</v>
      </c>
      <c r="H322" s="181">
        <v>0.24199999999999999</v>
      </c>
      <c r="I322" s="182"/>
      <c r="J322" s="183">
        <f>ROUND(I322*H322,2)</f>
        <v>0</v>
      </c>
      <c r="K322" s="179" t="s">
        <v>167</v>
      </c>
      <c r="L322" s="42"/>
      <c r="M322" s="184" t="s">
        <v>32</v>
      </c>
      <c r="N322" s="185" t="s">
        <v>49</v>
      </c>
      <c r="O322" s="67"/>
      <c r="P322" s="186">
        <f>O322*H322</f>
        <v>0</v>
      </c>
      <c r="Q322" s="186">
        <v>0</v>
      </c>
      <c r="R322" s="186">
        <f>Q322*H322</f>
        <v>0</v>
      </c>
      <c r="S322" s="186">
        <v>0</v>
      </c>
      <c r="T322" s="187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88" t="s">
        <v>168</v>
      </c>
      <c r="AT322" s="188" t="s">
        <v>164</v>
      </c>
      <c r="AU322" s="188" t="s">
        <v>88</v>
      </c>
      <c r="AY322" s="19" t="s">
        <v>162</v>
      </c>
      <c r="BE322" s="189">
        <f>IF(N322="základní",J322,0)</f>
        <v>0</v>
      </c>
      <c r="BF322" s="189">
        <f>IF(N322="snížená",J322,0)</f>
        <v>0</v>
      </c>
      <c r="BG322" s="189">
        <f>IF(N322="zákl. přenesená",J322,0)</f>
        <v>0</v>
      </c>
      <c r="BH322" s="189">
        <f>IF(N322="sníž. přenesená",J322,0)</f>
        <v>0</v>
      </c>
      <c r="BI322" s="189">
        <f>IF(N322="nulová",J322,0)</f>
        <v>0</v>
      </c>
      <c r="BJ322" s="19" t="s">
        <v>86</v>
      </c>
      <c r="BK322" s="189">
        <f>ROUND(I322*H322,2)</f>
        <v>0</v>
      </c>
      <c r="BL322" s="19" t="s">
        <v>168</v>
      </c>
      <c r="BM322" s="188" t="s">
        <v>424</v>
      </c>
    </row>
    <row r="323" spans="1:65" s="13" customFormat="1" ht="10.199999999999999">
      <c r="B323" s="195"/>
      <c r="C323" s="196"/>
      <c r="D323" s="190" t="s">
        <v>172</v>
      </c>
      <c r="E323" s="197" t="s">
        <v>32</v>
      </c>
      <c r="F323" s="198" t="s">
        <v>173</v>
      </c>
      <c r="G323" s="196"/>
      <c r="H323" s="197" t="s">
        <v>32</v>
      </c>
      <c r="I323" s="199"/>
      <c r="J323" s="196"/>
      <c r="K323" s="196"/>
      <c r="L323" s="200"/>
      <c r="M323" s="201"/>
      <c r="N323" s="202"/>
      <c r="O323" s="202"/>
      <c r="P323" s="202"/>
      <c r="Q323" s="202"/>
      <c r="R323" s="202"/>
      <c r="S323" s="202"/>
      <c r="T323" s="203"/>
      <c r="AT323" s="204" t="s">
        <v>172</v>
      </c>
      <c r="AU323" s="204" t="s">
        <v>88</v>
      </c>
      <c r="AV323" s="13" t="s">
        <v>86</v>
      </c>
      <c r="AW323" s="13" t="s">
        <v>39</v>
      </c>
      <c r="AX323" s="13" t="s">
        <v>78</v>
      </c>
      <c r="AY323" s="204" t="s">
        <v>162</v>
      </c>
    </row>
    <row r="324" spans="1:65" s="13" customFormat="1" ht="10.199999999999999">
      <c r="B324" s="195"/>
      <c r="C324" s="196"/>
      <c r="D324" s="190" t="s">
        <v>172</v>
      </c>
      <c r="E324" s="197" t="s">
        <v>32</v>
      </c>
      <c r="F324" s="198" t="s">
        <v>188</v>
      </c>
      <c r="G324" s="196"/>
      <c r="H324" s="197" t="s">
        <v>32</v>
      </c>
      <c r="I324" s="199"/>
      <c r="J324" s="196"/>
      <c r="K324" s="196"/>
      <c r="L324" s="200"/>
      <c r="M324" s="201"/>
      <c r="N324" s="202"/>
      <c r="O324" s="202"/>
      <c r="P324" s="202"/>
      <c r="Q324" s="202"/>
      <c r="R324" s="202"/>
      <c r="S324" s="202"/>
      <c r="T324" s="203"/>
      <c r="AT324" s="204" t="s">
        <v>172</v>
      </c>
      <c r="AU324" s="204" t="s">
        <v>88</v>
      </c>
      <c r="AV324" s="13" t="s">
        <v>86</v>
      </c>
      <c r="AW324" s="13" t="s">
        <v>39</v>
      </c>
      <c r="AX324" s="13" t="s">
        <v>78</v>
      </c>
      <c r="AY324" s="204" t="s">
        <v>162</v>
      </c>
    </row>
    <row r="325" spans="1:65" s="14" customFormat="1" ht="10.199999999999999">
      <c r="B325" s="205"/>
      <c r="C325" s="206"/>
      <c r="D325" s="190" t="s">
        <v>172</v>
      </c>
      <c r="E325" s="207" t="s">
        <v>32</v>
      </c>
      <c r="F325" s="208" t="s">
        <v>425</v>
      </c>
      <c r="G325" s="206"/>
      <c r="H325" s="209">
        <v>0.24199999999999999</v>
      </c>
      <c r="I325" s="210"/>
      <c r="J325" s="206"/>
      <c r="K325" s="206"/>
      <c r="L325" s="211"/>
      <c r="M325" s="212"/>
      <c r="N325" s="213"/>
      <c r="O325" s="213"/>
      <c r="P325" s="213"/>
      <c r="Q325" s="213"/>
      <c r="R325" s="213"/>
      <c r="S325" s="213"/>
      <c r="T325" s="214"/>
      <c r="AT325" s="215" t="s">
        <v>172</v>
      </c>
      <c r="AU325" s="215" t="s">
        <v>88</v>
      </c>
      <c r="AV325" s="14" t="s">
        <v>88</v>
      </c>
      <c r="AW325" s="14" t="s">
        <v>39</v>
      </c>
      <c r="AX325" s="14" t="s">
        <v>78</v>
      </c>
      <c r="AY325" s="215" t="s">
        <v>162</v>
      </c>
    </row>
    <row r="326" spans="1:65" s="15" customFormat="1" ht="10.199999999999999">
      <c r="B326" s="216"/>
      <c r="C326" s="217"/>
      <c r="D326" s="190" t="s">
        <v>172</v>
      </c>
      <c r="E326" s="218" t="s">
        <v>32</v>
      </c>
      <c r="F326" s="219" t="s">
        <v>175</v>
      </c>
      <c r="G326" s="217"/>
      <c r="H326" s="220">
        <v>0.24199999999999999</v>
      </c>
      <c r="I326" s="221"/>
      <c r="J326" s="217"/>
      <c r="K326" s="217"/>
      <c r="L326" s="222"/>
      <c r="M326" s="223"/>
      <c r="N326" s="224"/>
      <c r="O326" s="224"/>
      <c r="P326" s="224"/>
      <c r="Q326" s="224"/>
      <c r="R326" s="224"/>
      <c r="S326" s="224"/>
      <c r="T326" s="225"/>
      <c r="AT326" s="226" t="s">
        <v>172</v>
      </c>
      <c r="AU326" s="226" t="s">
        <v>88</v>
      </c>
      <c r="AV326" s="15" t="s">
        <v>168</v>
      </c>
      <c r="AW326" s="15" t="s">
        <v>39</v>
      </c>
      <c r="AX326" s="15" t="s">
        <v>86</v>
      </c>
      <c r="AY326" s="226" t="s">
        <v>162</v>
      </c>
    </row>
    <row r="327" spans="1:65" s="2" customFormat="1" ht="14.4" customHeight="1">
      <c r="A327" s="37"/>
      <c r="B327" s="38"/>
      <c r="C327" s="177" t="s">
        <v>426</v>
      </c>
      <c r="D327" s="177" t="s">
        <v>164</v>
      </c>
      <c r="E327" s="178" t="s">
        <v>427</v>
      </c>
      <c r="F327" s="179" t="s">
        <v>428</v>
      </c>
      <c r="G327" s="180" t="s">
        <v>258</v>
      </c>
      <c r="H327" s="181">
        <v>0.24199999999999999</v>
      </c>
      <c r="I327" s="182"/>
      <c r="J327" s="183">
        <f>ROUND(I327*H327,2)</f>
        <v>0</v>
      </c>
      <c r="K327" s="179" t="s">
        <v>167</v>
      </c>
      <c r="L327" s="42"/>
      <c r="M327" s="184" t="s">
        <v>32</v>
      </c>
      <c r="N327" s="185" t="s">
        <v>49</v>
      </c>
      <c r="O327" s="67"/>
      <c r="P327" s="186">
        <f>O327*H327</f>
        <v>0</v>
      </c>
      <c r="Q327" s="186">
        <v>0</v>
      </c>
      <c r="R327" s="186">
        <f>Q327*H327</f>
        <v>0</v>
      </c>
      <c r="S327" s="186">
        <v>0</v>
      </c>
      <c r="T327" s="187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188" t="s">
        <v>168</v>
      </c>
      <c r="AT327" s="188" t="s">
        <v>164</v>
      </c>
      <c r="AU327" s="188" t="s">
        <v>88</v>
      </c>
      <c r="AY327" s="19" t="s">
        <v>162</v>
      </c>
      <c r="BE327" s="189">
        <f>IF(N327="základní",J327,0)</f>
        <v>0</v>
      </c>
      <c r="BF327" s="189">
        <f>IF(N327="snížená",J327,0)</f>
        <v>0</v>
      </c>
      <c r="BG327" s="189">
        <f>IF(N327="zákl. přenesená",J327,0)</f>
        <v>0</v>
      </c>
      <c r="BH327" s="189">
        <f>IF(N327="sníž. přenesená",J327,0)</f>
        <v>0</v>
      </c>
      <c r="BI327" s="189">
        <f>IF(N327="nulová",J327,0)</f>
        <v>0</v>
      </c>
      <c r="BJ327" s="19" t="s">
        <v>86</v>
      </c>
      <c r="BK327" s="189">
        <f>ROUND(I327*H327,2)</f>
        <v>0</v>
      </c>
      <c r="BL327" s="19" t="s">
        <v>168</v>
      </c>
      <c r="BM327" s="188" t="s">
        <v>429</v>
      </c>
    </row>
    <row r="328" spans="1:65" s="2" customFormat="1" ht="48">
      <c r="A328" s="37"/>
      <c r="B328" s="38"/>
      <c r="C328" s="39"/>
      <c r="D328" s="190" t="s">
        <v>170</v>
      </c>
      <c r="E328" s="39"/>
      <c r="F328" s="191" t="s">
        <v>430</v>
      </c>
      <c r="G328" s="39"/>
      <c r="H328" s="39"/>
      <c r="I328" s="192"/>
      <c r="J328" s="39"/>
      <c r="K328" s="39"/>
      <c r="L328" s="42"/>
      <c r="M328" s="193"/>
      <c r="N328" s="194"/>
      <c r="O328" s="67"/>
      <c r="P328" s="67"/>
      <c r="Q328" s="67"/>
      <c r="R328" s="67"/>
      <c r="S328" s="67"/>
      <c r="T328" s="68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9" t="s">
        <v>170</v>
      </c>
      <c r="AU328" s="19" t="s">
        <v>88</v>
      </c>
    </row>
    <row r="329" spans="1:65" s="2" customFormat="1" ht="14.4" customHeight="1">
      <c r="A329" s="37"/>
      <c r="B329" s="38"/>
      <c r="C329" s="177" t="s">
        <v>431</v>
      </c>
      <c r="D329" s="177" t="s">
        <v>164</v>
      </c>
      <c r="E329" s="178" t="s">
        <v>432</v>
      </c>
      <c r="F329" s="179" t="s">
        <v>433</v>
      </c>
      <c r="G329" s="180" t="s">
        <v>258</v>
      </c>
      <c r="H329" s="181">
        <v>2.1779999999999999</v>
      </c>
      <c r="I329" s="182"/>
      <c r="J329" s="183">
        <f>ROUND(I329*H329,2)</f>
        <v>0</v>
      </c>
      <c r="K329" s="179" t="s">
        <v>167</v>
      </c>
      <c r="L329" s="42"/>
      <c r="M329" s="184" t="s">
        <v>32</v>
      </c>
      <c r="N329" s="185" t="s">
        <v>49</v>
      </c>
      <c r="O329" s="67"/>
      <c r="P329" s="186">
        <f>O329*H329</f>
        <v>0</v>
      </c>
      <c r="Q329" s="186">
        <v>0</v>
      </c>
      <c r="R329" s="186">
        <f>Q329*H329</f>
        <v>0</v>
      </c>
      <c r="S329" s="186">
        <v>0</v>
      </c>
      <c r="T329" s="187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188" t="s">
        <v>168</v>
      </c>
      <c r="AT329" s="188" t="s">
        <v>164</v>
      </c>
      <c r="AU329" s="188" t="s">
        <v>88</v>
      </c>
      <c r="AY329" s="19" t="s">
        <v>162</v>
      </c>
      <c r="BE329" s="189">
        <f>IF(N329="základní",J329,0)</f>
        <v>0</v>
      </c>
      <c r="BF329" s="189">
        <f>IF(N329="snížená",J329,0)</f>
        <v>0</v>
      </c>
      <c r="BG329" s="189">
        <f>IF(N329="zákl. přenesená",J329,0)</f>
        <v>0</v>
      </c>
      <c r="BH329" s="189">
        <f>IF(N329="sníž. přenesená",J329,0)</f>
        <v>0</v>
      </c>
      <c r="BI329" s="189">
        <f>IF(N329="nulová",J329,0)</f>
        <v>0</v>
      </c>
      <c r="BJ329" s="19" t="s">
        <v>86</v>
      </c>
      <c r="BK329" s="189">
        <f>ROUND(I329*H329,2)</f>
        <v>0</v>
      </c>
      <c r="BL329" s="19" t="s">
        <v>168</v>
      </c>
      <c r="BM329" s="188" t="s">
        <v>434</v>
      </c>
    </row>
    <row r="330" spans="1:65" s="2" customFormat="1" ht="48">
      <c r="A330" s="37"/>
      <c r="B330" s="38"/>
      <c r="C330" s="39"/>
      <c r="D330" s="190" t="s">
        <v>170</v>
      </c>
      <c r="E330" s="39"/>
      <c r="F330" s="191" t="s">
        <v>430</v>
      </c>
      <c r="G330" s="39"/>
      <c r="H330" s="39"/>
      <c r="I330" s="192"/>
      <c r="J330" s="39"/>
      <c r="K330" s="39"/>
      <c r="L330" s="42"/>
      <c r="M330" s="193"/>
      <c r="N330" s="194"/>
      <c r="O330" s="67"/>
      <c r="P330" s="67"/>
      <c r="Q330" s="67"/>
      <c r="R330" s="67"/>
      <c r="S330" s="67"/>
      <c r="T330" s="68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9" t="s">
        <v>170</v>
      </c>
      <c r="AU330" s="19" t="s">
        <v>88</v>
      </c>
    </row>
    <row r="331" spans="1:65" s="14" customFormat="1" ht="10.199999999999999">
      <c r="B331" s="205"/>
      <c r="C331" s="206"/>
      <c r="D331" s="190" t="s">
        <v>172</v>
      </c>
      <c r="E331" s="207" t="s">
        <v>32</v>
      </c>
      <c r="F331" s="208" t="s">
        <v>435</v>
      </c>
      <c r="G331" s="206"/>
      <c r="H331" s="209">
        <v>2.1779999999999999</v>
      </c>
      <c r="I331" s="210"/>
      <c r="J331" s="206"/>
      <c r="K331" s="206"/>
      <c r="L331" s="211"/>
      <c r="M331" s="212"/>
      <c r="N331" s="213"/>
      <c r="O331" s="213"/>
      <c r="P331" s="213"/>
      <c r="Q331" s="213"/>
      <c r="R331" s="213"/>
      <c r="S331" s="213"/>
      <c r="T331" s="214"/>
      <c r="AT331" s="215" t="s">
        <v>172</v>
      </c>
      <c r="AU331" s="215" t="s">
        <v>88</v>
      </c>
      <c r="AV331" s="14" t="s">
        <v>88</v>
      </c>
      <c r="AW331" s="14" t="s">
        <v>39</v>
      </c>
      <c r="AX331" s="14" t="s">
        <v>86</v>
      </c>
      <c r="AY331" s="215" t="s">
        <v>162</v>
      </c>
    </row>
    <row r="332" spans="1:65" s="12" customFormat="1" ht="22.8" customHeight="1">
      <c r="B332" s="161"/>
      <c r="C332" s="162"/>
      <c r="D332" s="163" t="s">
        <v>77</v>
      </c>
      <c r="E332" s="175" t="s">
        <v>96</v>
      </c>
      <c r="F332" s="175" t="s">
        <v>436</v>
      </c>
      <c r="G332" s="162"/>
      <c r="H332" s="162"/>
      <c r="I332" s="165"/>
      <c r="J332" s="176">
        <f>BK332</f>
        <v>0</v>
      </c>
      <c r="K332" s="162"/>
      <c r="L332" s="167"/>
      <c r="M332" s="168"/>
      <c r="N332" s="169"/>
      <c r="O332" s="169"/>
      <c r="P332" s="170">
        <f>SUM(P333:P344)</f>
        <v>0</v>
      </c>
      <c r="Q332" s="169"/>
      <c r="R332" s="170">
        <f>SUM(R333:R344)</f>
        <v>0</v>
      </c>
      <c r="S332" s="169"/>
      <c r="T332" s="171">
        <f>SUM(T333:T344)</f>
        <v>0</v>
      </c>
      <c r="AR332" s="172" t="s">
        <v>86</v>
      </c>
      <c r="AT332" s="173" t="s">
        <v>77</v>
      </c>
      <c r="AU332" s="173" t="s">
        <v>86</v>
      </c>
      <c r="AY332" s="172" t="s">
        <v>162</v>
      </c>
      <c r="BK332" s="174">
        <f>SUM(BK333:BK344)</f>
        <v>0</v>
      </c>
    </row>
    <row r="333" spans="1:65" s="2" customFormat="1" ht="14.4" customHeight="1">
      <c r="A333" s="37"/>
      <c r="B333" s="38"/>
      <c r="C333" s="177" t="s">
        <v>437</v>
      </c>
      <c r="D333" s="177" t="s">
        <v>164</v>
      </c>
      <c r="E333" s="178" t="s">
        <v>438</v>
      </c>
      <c r="F333" s="179" t="s">
        <v>439</v>
      </c>
      <c r="G333" s="180" t="s">
        <v>99</v>
      </c>
      <c r="H333" s="181">
        <v>4</v>
      </c>
      <c r="I333" s="182"/>
      <c r="J333" s="183">
        <f>ROUND(I333*H333,2)</f>
        <v>0</v>
      </c>
      <c r="K333" s="179" t="s">
        <v>167</v>
      </c>
      <c r="L333" s="42"/>
      <c r="M333" s="184" t="s">
        <v>32</v>
      </c>
      <c r="N333" s="185" t="s">
        <v>49</v>
      </c>
      <c r="O333" s="67"/>
      <c r="P333" s="186">
        <f>O333*H333</f>
        <v>0</v>
      </c>
      <c r="Q333" s="186">
        <v>0</v>
      </c>
      <c r="R333" s="186">
        <f>Q333*H333</f>
        <v>0</v>
      </c>
      <c r="S333" s="186">
        <v>0</v>
      </c>
      <c r="T333" s="187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188" t="s">
        <v>168</v>
      </c>
      <c r="AT333" s="188" t="s">
        <v>164</v>
      </c>
      <c r="AU333" s="188" t="s">
        <v>88</v>
      </c>
      <c r="AY333" s="19" t="s">
        <v>162</v>
      </c>
      <c r="BE333" s="189">
        <f>IF(N333="základní",J333,0)</f>
        <v>0</v>
      </c>
      <c r="BF333" s="189">
        <f>IF(N333="snížená",J333,0)</f>
        <v>0</v>
      </c>
      <c r="BG333" s="189">
        <f>IF(N333="zákl. přenesená",J333,0)</f>
        <v>0</v>
      </c>
      <c r="BH333" s="189">
        <f>IF(N333="sníž. přenesená",J333,0)</f>
        <v>0</v>
      </c>
      <c r="BI333" s="189">
        <f>IF(N333="nulová",J333,0)</f>
        <v>0</v>
      </c>
      <c r="BJ333" s="19" t="s">
        <v>86</v>
      </c>
      <c r="BK333" s="189">
        <f>ROUND(I333*H333,2)</f>
        <v>0</v>
      </c>
      <c r="BL333" s="19" t="s">
        <v>168</v>
      </c>
      <c r="BM333" s="188" t="s">
        <v>440</v>
      </c>
    </row>
    <row r="334" spans="1:65" s="2" customFormat="1" ht="28.8">
      <c r="A334" s="37"/>
      <c r="B334" s="38"/>
      <c r="C334" s="39"/>
      <c r="D334" s="190" t="s">
        <v>170</v>
      </c>
      <c r="E334" s="39"/>
      <c r="F334" s="191" t="s">
        <v>441</v>
      </c>
      <c r="G334" s="39"/>
      <c r="H334" s="39"/>
      <c r="I334" s="192"/>
      <c r="J334" s="39"/>
      <c r="K334" s="39"/>
      <c r="L334" s="42"/>
      <c r="M334" s="193"/>
      <c r="N334" s="194"/>
      <c r="O334" s="67"/>
      <c r="P334" s="67"/>
      <c r="Q334" s="67"/>
      <c r="R334" s="67"/>
      <c r="S334" s="67"/>
      <c r="T334" s="68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9" t="s">
        <v>170</v>
      </c>
      <c r="AU334" s="19" t="s">
        <v>88</v>
      </c>
    </row>
    <row r="335" spans="1:65" s="13" customFormat="1" ht="10.199999999999999">
      <c r="B335" s="195"/>
      <c r="C335" s="196"/>
      <c r="D335" s="190" t="s">
        <v>172</v>
      </c>
      <c r="E335" s="197" t="s">
        <v>32</v>
      </c>
      <c r="F335" s="198" t="s">
        <v>173</v>
      </c>
      <c r="G335" s="196"/>
      <c r="H335" s="197" t="s">
        <v>32</v>
      </c>
      <c r="I335" s="199"/>
      <c r="J335" s="196"/>
      <c r="K335" s="196"/>
      <c r="L335" s="200"/>
      <c r="M335" s="201"/>
      <c r="N335" s="202"/>
      <c r="O335" s="202"/>
      <c r="P335" s="202"/>
      <c r="Q335" s="202"/>
      <c r="R335" s="202"/>
      <c r="S335" s="202"/>
      <c r="T335" s="203"/>
      <c r="AT335" s="204" t="s">
        <v>172</v>
      </c>
      <c r="AU335" s="204" t="s">
        <v>88</v>
      </c>
      <c r="AV335" s="13" t="s">
        <v>86</v>
      </c>
      <c r="AW335" s="13" t="s">
        <v>39</v>
      </c>
      <c r="AX335" s="13" t="s">
        <v>78</v>
      </c>
      <c r="AY335" s="204" t="s">
        <v>162</v>
      </c>
    </row>
    <row r="336" spans="1:65" s="14" customFormat="1" ht="10.199999999999999">
      <c r="B336" s="205"/>
      <c r="C336" s="206"/>
      <c r="D336" s="190" t="s">
        <v>172</v>
      </c>
      <c r="E336" s="207" t="s">
        <v>32</v>
      </c>
      <c r="F336" s="208" t="s">
        <v>442</v>
      </c>
      <c r="G336" s="206"/>
      <c r="H336" s="209">
        <v>1.5</v>
      </c>
      <c r="I336" s="210"/>
      <c r="J336" s="206"/>
      <c r="K336" s="206"/>
      <c r="L336" s="211"/>
      <c r="M336" s="212"/>
      <c r="N336" s="213"/>
      <c r="O336" s="213"/>
      <c r="P336" s="213"/>
      <c r="Q336" s="213"/>
      <c r="R336" s="213"/>
      <c r="S336" s="213"/>
      <c r="T336" s="214"/>
      <c r="AT336" s="215" t="s">
        <v>172</v>
      </c>
      <c r="AU336" s="215" t="s">
        <v>88</v>
      </c>
      <c r="AV336" s="14" t="s">
        <v>88</v>
      </c>
      <c r="AW336" s="14" t="s">
        <v>39</v>
      </c>
      <c r="AX336" s="14" t="s">
        <v>78</v>
      </c>
      <c r="AY336" s="215" t="s">
        <v>162</v>
      </c>
    </row>
    <row r="337" spans="1:65" s="14" customFormat="1" ht="10.199999999999999">
      <c r="B337" s="205"/>
      <c r="C337" s="206"/>
      <c r="D337" s="190" t="s">
        <v>172</v>
      </c>
      <c r="E337" s="207" t="s">
        <v>32</v>
      </c>
      <c r="F337" s="208" t="s">
        <v>443</v>
      </c>
      <c r="G337" s="206"/>
      <c r="H337" s="209">
        <v>2.5</v>
      </c>
      <c r="I337" s="210"/>
      <c r="J337" s="206"/>
      <c r="K337" s="206"/>
      <c r="L337" s="211"/>
      <c r="M337" s="212"/>
      <c r="N337" s="213"/>
      <c r="O337" s="213"/>
      <c r="P337" s="213"/>
      <c r="Q337" s="213"/>
      <c r="R337" s="213"/>
      <c r="S337" s="213"/>
      <c r="T337" s="214"/>
      <c r="AT337" s="215" t="s">
        <v>172</v>
      </c>
      <c r="AU337" s="215" t="s">
        <v>88</v>
      </c>
      <c r="AV337" s="14" t="s">
        <v>88</v>
      </c>
      <c r="AW337" s="14" t="s">
        <v>39</v>
      </c>
      <c r="AX337" s="14" t="s">
        <v>78</v>
      </c>
      <c r="AY337" s="215" t="s">
        <v>162</v>
      </c>
    </row>
    <row r="338" spans="1:65" s="15" customFormat="1" ht="10.199999999999999">
      <c r="B338" s="216"/>
      <c r="C338" s="217"/>
      <c r="D338" s="190" t="s">
        <v>172</v>
      </c>
      <c r="E338" s="218" t="s">
        <v>32</v>
      </c>
      <c r="F338" s="219" t="s">
        <v>175</v>
      </c>
      <c r="G338" s="217"/>
      <c r="H338" s="220">
        <v>4</v>
      </c>
      <c r="I338" s="221"/>
      <c r="J338" s="217"/>
      <c r="K338" s="217"/>
      <c r="L338" s="222"/>
      <c r="M338" s="223"/>
      <c r="N338" s="224"/>
      <c r="O338" s="224"/>
      <c r="P338" s="224"/>
      <c r="Q338" s="224"/>
      <c r="R338" s="224"/>
      <c r="S338" s="224"/>
      <c r="T338" s="225"/>
      <c r="AT338" s="226" t="s">
        <v>172</v>
      </c>
      <c r="AU338" s="226" t="s">
        <v>88</v>
      </c>
      <c r="AV338" s="15" t="s">
        <v>168</v>
      </c>
      <c r="AW338" s="15" t="s">
        <v>39</v>
      </c>
      <c r="AX338" s="15" t="s">
        <v>86</v>
      </c>
      <c r="AY338" s="226" t="s">
        <v>162</v>
      </c>
    </row>
    <row r="339" spans="1:65" s="2" customFormat="1" ht="14.4" customHeight="1">
      <c r="A339" s="37"/>
      <c r="B339" s="38"/>
      <c r="C339" s="177" t="s">
        <v>444</v>
      </c>
      <c r="D339" s="177" t="s">
        <v>164</v>
      </c>
      <c r="E339" s="178" t="s">
        <v>445</v>
      </c>
      <c r="F339" s="179" t="s">
        <v>446</v>
      </c>
      <c r="G339" s="180" t="s">
        <v>99</v>
      </c>
      <c r="H339" s="181">
        <v>4</v>
      </c>
      <c r="I339" s="182"/>
      <c r="J339" s="183">
        <f>ROUND(I339*H339,2)</f>
        <v>0</v>
      </c>
      <c r="K339" s="179" t="s">
        <v>167</v>
      </c>
      <c r="L339" s="42"/>
      <c r="M339" s="184" t="s">
        <v>32</v>
      </c>
      <c r="N339" s="185" t="s">
        <v>49</v>
      </c>
      <c r="O339" s="67"/>
      <c r="P339" s="186">
        <f>O339*H339</f>
        <v>0</v>
      </c>
      <c r="Q339" s="186">
        <v>0</v>
      </c>
      <c r="R339" s="186">
        <f>Q339*H339</f>
        <v>0</v>
      </c>
      <c r="S339" s="186">
        <v>0</v>
      </c>
      <c r="T339" s="187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188" t="s">
        <v>168</v>
      </c>
      <c r="AT339" s="188" t="s">
        <v>164</v>
      </c>
      <c r="AU339" s="188" t="s">
        <v>88</v>
      </c>
      <c r="AY339" s="19" t="s">
        <v>162</v>
      </c>
      <c r="BE339" s="189">
        <f>IF(N339="základní",J339,0)</f>
        <v>0</v>
      </c>
      <c r="BF339" s="189">
        <f>IF(N339="snížená",J339,0)</f>
        <v>0</v>
      </c>
      <c r="BG339" s="189">
        <f>IF(N339="zákl. přenesená",J339,0)</f>
        <v>0</v>
      </c>
      <c r="BH339" s="189">
        <f>IF(N339="sníž. přenesená",J339,0)</f>
        <v>0</v>
      </c>
      <c r="BI339" s="189">
        <f>IF(N339="nulová",J339,0)</f>
        <v>0</v>
      </c>
      <c r="BJ339" s="19" t="s">
        <v>86</v>
      </c>
      <c r="BK339" s="189">
        <f>ROUND(I339*H339,2)</f>
        <v>0</v>
      </c>
      <c r="BL339" s="19" t="s">
        <v>168</v>
      </c>
      <c r="BM339" s="188" t="s">
        <v>447</v>
      </c>
    </row>
    <row r="340" spans="1:65" s="2" customFormat="1" ht="28.8">
      <c r="A340" s="37"/>
      <c r="B340" s="38"/>
      <c r="C340" s="39"/>
      <c r="D340" s="190" t="s">
        <v>170</v>
      </c>
      <c r="E340" s="39"/>
      <c r="F340" s="191" t="s">
        <v>448</v>
      </c>
      <c r="G340" s="39"/>
      <c r="H340" s="39"/>
      <c r="I340" s="192"/>
      <c r="J340" s="39"/>
      <c r="K340" s="39"/>
      <c r="L340" s="42"/>
      <c r="M340" s="193"/>
      <c r="N340" s="194"/>
      <c r="O340" s="67"/>
      <c r="P340" s="67"/>
      <c r="Q340" s="67"/>
      <c r="R340" s="67"/>
      <c r="S340" s="67"/>
      <c r="T340" s="68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9" t="s">
        <v>170</v>
      </c>
      <c r="AU340" s="19" t="s">
        <v>88</v>
      </c>
    </row>
    <row r="341" spans="1:65" s="13" customFormat="1" ht="10.199999999999999">
      <c r="B341" s="195"/>
      <c r="C341" s="196"/>
      <c r="D341" s="190" t="s">
        <v>172</v>
      </c>
      <c r="E341" s="197" t="s">
        <v>32</v>
      </c>
      <c r="F341" s="198" t="s">
        <v>173</v>
      </c>
      <c r="G341" s="196"/>
      <c r="H341" s="197" t="s">
        <v>32</v>
      </c>
      <c r="I341" s="199"/>
      <c r="J341" s="196"/>
      <c r="K341" s="196"/>
      <c r="L341" s="200"/>
      <c r="M341" s="201"/>
      <c r="N341" s="202"/>
      <c r="O341" s="202"/>
      <c r="P341" s="202"/>
      <c r="Q341" s="202"/>
      <c r="R341" s="202"/>
      <c r="S341" s="202"/>
      <c r="T341" s="203"/>
      <c r="AT341" s="204" t="s">
        <v>172</v>
      </c>
      <c r="AU341" s="204" t="s">
        <v>88</v>
      </c>
      <c r="AV341" s="13" t="s">
        <v>86</v>
      </c>
      <c r="AW341" s="13" t="s">
        <v>39</v>
      </c>
      <c r="AX341" s="13" t="s">
        <v>78</v>
      </c>
      <c r="AY341" s="204" t="s">
        <v>162</v>
      </c>
    </row>
    <row r="342" spans="1:65" s="14" customFormat="1" ht="10.199999999999999">
      <c r="B342" s="205"/>
      <c r="C342" s="206"/>
      <c r="D342" s="190" t="s">
        <v>172</v>
      </c>
      <c r="E342" s="207" t="s">
        <v>32</v>
      </c>
      <c r="F342" s="208" t="s">
        <v>442</v>
      </c>
      <c r="G342" s="206"/>
      <c r="H342" s="209">
        <v>1.5</v>
      </c>
      <c r="I342" s="210"/>
      <c r="J342" s="206"/>
      <c r="K342" s="206"/>
      <c r="L342" s="211"/>
      <c r="M342" s="212"/>
      <c r="N342" s="213"/>
      <c r="O342" s="213"/>
      <c r="P342" s="213"/>
      <c r="Q342" s="213"/>
      <c r="R342" s="213"/>
      <c r="S342" s="213"/>
      <c r="T342" s="214"/>
      <c r="AT342" s="215" t="s">
        <v>172</v>
      </c>
      <c r="AU342" s="215" t="s">
        <v>88</v>
      </c>
      <c r="AV342" s="14" t="s">
        <v>88</v>
      </c>
      <c r="AW342" s="14" t="s">
        <v>39</v>
      </c>
      <c r="AX342" s="14" t="s">
        <v>78</v>
      </c>
      <c r="AY342" s="215" t="s">
        <v>162</v>
      </c>
    </row>
    <row r="343" spans="1:65" s="14" customFormat="1" ht="10.199999999999999">
      <c r="B343" s="205"/>
      <c r="C343" s="206"/>
      <c r="D343" s="190" t="s">
        <v>172</v>
      </c>
      <c r="E343" s="207" t="s">
        <v>32</v>
      </c>
      <c r="F343" s="208" t="s">
        <v>443</v>
      </c>
      <c r="G343" s="206"/>
      <c r="H343" s="209">
        <v>2.5</v>
      </c>
      <c r="I343" s="210"/>
      <c r="J343" s="206"/>
      <c r="K343" s="206"/>
      <c r="L343" s="211"/>
      <c r="M343" s="212"/>
      <c r="N343" s="213"/>
      <c r="O343" s="213"/>
      <c r="P343" s="213"/>
      <c r="Q343" s="213"/>
      <c r="R343" s="213"/>
      <c r="S343" s="213"/>
      <c r="T343" s="214"/>
      <c r="AT343" s="215" t="s">
        <v>172</v>
      </c>
      <c r="AU343" s="215" t="s">
        <v>88</v>
      </c>
      <c r="AV343" s="14" t="s">
        <v>88</v>
      </c>
      <c r="AW343" s="14" t="s">
        <v>39</v>
      </c>
      <c r="AX343" s="14" t="s">
        <v>78</v>
      </c>
      <c r="AY343" s="215" t="s">
        <v>162</v>
      </c>
    </row>
    <row r="344" spans="1:65" s="15" customFormat="1" ht="10.199999999999999">
      <c r="B344" s="216"/>
      <c r="C344" s="217"/>
      <c r="D344" s="190" t="s">
        <v>172</v>
      </c>
      <c r="E344" s="218" t="s">
        <v>32</v>
      </c>
      <c r="F344" s="219" t="s">
        <v>175</v>
      </c>
      <c r="G344" s="217"/>
      <c r="H344" s="220">
        <v>4</v>
      </c>
      <c r="I344" s="221"/>
      <c r="J344" s="217"/>
      <c r="K344" s="217"/>
      <c r="L344" s="222"/>
      <c r="M344" s="223"/>
      <c r="N344" s="224"/>
      <c r="O344" s="224"/>
      <c r="P344" s="224"/>
      <c r="Q344" s="224"/>
      <c r="R344" s="224"/>
      <c r="S344" s="224"/>
      <c r="T344" s="225"/>
      <c r="AT344" s="226" t="s">
        <v>172</v>
      </c>
      <c r="AU344" s="226" t="s">
        <v>88</v>
      </c>
      <c r="AV344" s="15" t="s">
        <v>168</v>
      </c>
      <c r="AW344" s="15" t="s">
        <v>39</v>
      </c>
      <c r="AX344" s="15" t="s">
        <v>86</v>
      </c>
      <c r="AY344" s="226" t="s">
        <v>162</v>
      </c>
    </row>
    <row r="345" spans="1:65" s="12" customFormat="1" ht="22.8" customHeight="1">
      <c r="B345" s="161"/>
      <c r="C345" s="162"/>
      <c r="D345" s="163" t="s">
        <v>77</v>
      </c>
      <c r="E345" s="175" t="s">
        <v>168</v>
      </c>
      <c r="F345" s="175" t="s">
        <v>449</v>
      </c>
      <c r="G345" s="162"/>
      <c r="H345" s="162"/>
      <c r="I345" s="165"/>
      <c r="J345" s="176">
        <f>BK345</f>
        <v>0</v>
      </c>
      <c r="K345" s="162"/>
      <c r="L345" s="167"/>
      <c r="M345" s="168"/>
      <c r="N345" s="169"/>
      <c r="O345" s="169"/>
      <c r="P345" s="170">
        <f>SUM(P346:P360)</f>
        <v>0</v>
      </c>
      <c r="Q345" s="169"/>
      <c r="R345" s="170">
        <f>SUM(R346:R360)</f>
        <v>1.0112000000000001E-2</v>
      </c>
      <c r="S345" s="169"/>
      <c r="T345" s="171">
        <f>SUM(T346:T360)</f>
        <v>0</v>
      </c>
      <c r="AR345" s="172" t="s">
        <v>86</v>
      </c>
      <c r="AT345" s="173" t="s">
        <v>77</v>
      </c>
      <c r="AU345" s="173" t="s">
        <v>86</v>
      </c>
      <c r="AY345" s="172" t="s">
        <v>162</v>
      </c>
      <c r="BK345" s="174">
        <f>SUM(BK346:BK360)</f>
        <v>0</v>
      </c>
    </row>
    <row r="346" spans="1:65" s="2" customFormat="1" ht="14.4" customHeight="1">
      <c r="A346" s="37"/>
      <c r="B346" s="38"/>
      <c r="C346" s="177" t="s">
        <v>450</v>
      </c>
      <c r="D346" s="177" t="s">
        <v>164</v>
      </c>
      <c r="E346" s="178" t="s">
        <v>451</v>
      </c>
      <c r="F346" s="179" t="s">
        <v>452</v>
      </c>
      <c r="G346" s="180" t="s">
        <v>258</v>
      </c>
      <c r="H346" s="181">
        <v>0.4</v>
      </c>
      <c r="I346" s="182"/>
      <c r="J346" s="183">
        <f>ROUND(I346*H346,2)</f>
        <v>0</v>
      </c>
      <c r="K346" s="179" t="s">
        <v>167</v>
      </c>
      <c r="L346" s="42"/>
      <c r="M346" s="184" t="s">
        <v>32</v>
      </c>
      <c r="N346" s="185" t="s">
        <v>49</v>
      </c>
      <c r="O346" s="67"/>
      <c r="P346" s="186">
        <f>O346*H346</f>
        <v>0</v>
      </c>
      <c r="Q346" s="186">
        <v>0</v>
      </c>
      <c r="R346" s="186">
        <f>Q346*H346</f>
        <v>0</v>
      </c>
      <c r="S346" s="186">
        <v>0</v>
      </c>
      <c r="T346" s="187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88" t="s">
        <v>168</v>
      </c>
      <c r="AT346" s="188" t="s">
        <v>164</v>
      </c>
      <c r="AU346" s="188" t="s">
        <v>88</v>
      </c>
      <c r="AY346" s="19" t="s">
        <v>162</v>
      </c>
      <c r="BE346" s="189">
        <f>IF(N346="základní",J346,0)</f>
        <v>0</v>
      </c>
      <c r="BF346" s="189">
        <f>IF(N346="snížená",J346,0)</f>
        <v>0</v>
      </c>
      <c r="BG346" s="189">
        <f>IF(N346="zákl. přenesená",J346,0)</f>
        <v>0</v>
      </c>
      <c r="BH346" s="189">
        <f>IF(N346="sníž. přenesená",J346,0)</f>
        <v>0</v>
      </c>
      <c r="BI346" s="189">
        <f>IF(N346="nulová",J346,0)</f>
        <v>0</v>
      </c>
      <c r="BJ346" s="19" t="s">
        <v>86</v>
      </c>
      <c r="BK346" s="189">
        <f>ROUND(I346*H346,2)</f>
        <v>0</v>
      </c>
      <c r="BL346" s="19" t="s">
        <v>168</v>
      </c>
      <c r="BM346" s="188" t="s">
        <v>453</v>
      </c>
    </row>
    <row r="347" spans="1:65" s="2" customFormat="1" ht="38.4">
      <c r="A347" s="37"/>
      <c r="B347" s="38"/>
      <c r="C347" s="39"/>
      <c r="D347" s="190" t="s">
        <v>170</v>
      </c>
      <c r="E347" s="39"/>
      <c r="F347" s="191" t="s">
        <v>454</v>
      </c>
      <c r="G347" s="39"/>
      <c r="H347" s="39"/>
      <c r="I347" s="192"/>
      <c r="J347" s="39"/>
      <c r="K347" s="39"/>
      <c r="L347" s="42"/>
      <c r="M347" s="193"/>
      <c r="N347" s="194"/>
      <c r="O347" s="67"/>
      <c r="P347" s="67"/>
      <c r="Q347" s="67"/>
      <c r="R347" s="67"/>
      <c r="S347" s="67"/>
      <c r="T347" s="68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9" t="s">
        <v>170</v>
      </c>
      <c r="AU347" s="19" t="s">
        <v>88</v>
      </c>
    </row>
    <row r="348" spans="1:65" s="13" customFormat="1" ht="10.199999999999999">
      <c r="B348" s="195"/>
      <c r="C348" s="196"/>
      <c r="D348" s="190" t="s">
        <v>172</v>
      </c>
      <c r="E348" s="197" t="s">
        <v>32</v>
      </c>
      <c r="F348" s="198" t="s">
        <v>173</v>
      </c>
      <c r="G348" s="196"/>
      <c r="H348" s="197" t="s">
        <v>32</v>
      </c>
      <c r="I348" s="199"/>
      <c r="J348" s="196"/>
      <c r="K348" s="196"/>
      <c r="L348" s="200"/>
      <c r="M348" s="201"/>
      <c r="N348" s="202"/>
      <c r="O348" s="202"/>
      <c r="P348" s="202"/>
      <c r="Q348" s="202"/>
      <c r="R348" s="202"/>
      <c r="S348" s="202"/>
      <c r="T348" s="203"/>
      <c r="AT348" s="204" t="s">
        <v>172</v>
      </c>
      <c r="AU348" s="204" t="s">
        <v>88</v>
      </c>
      <c r="AV348" s="13" t="s">
        <v>86</v>
      </c>
      <c r="AW348" s="13" t="s">
        <v>39</v>
      </c>
      <c r="AX348" s="13" t="s">
        <v>78</v>
      </c>
      <c r="AY348" s="204" t="s">
        <v>162</v>
      </c>
    </row>
    <row r="349" spans="1:65" s="14" customFormat="1" ht="10.199999999999999">
      <c r="B349" s="205"/>
      <c r="C349" s="206"/>
      <c r="D349" s="190" t="s">
        <v>172</v>
      </c>
      <c r="E349" s="207" t="s">
        <v>32</v>
      </c>
      <c r="F349" s="208" t="s">
        <v>455</v>
      </c>
      <c r="G349" s="206"/>
      <c r="H349" s="209">
        <v>0.15</v>
      </c>
      <c r="I349" s="210"/>
      <c r="J349" s="206"/>
      <c r="K349" s="206"/>
      <c r="L349" s="211"/>
      <c r="M349" s="212"/>
      <c r="N349" s="213"/>
      <c r="O349" s="213"/>
      <c r="P349" s="213"/>
      <c r="Q349" s="213"/>
      <c r="R349" s="213"/>
      <c r="S349" s="213"/>
      <c r="T349" s="214"/>
      <c r="AT349" s="215" t="s">
        <v>172</v>
      </c>
      <c r="AU349" s="215" t="s">
        <v>88</v>
      </c>
      <c r="AV349" s="14" t="s">
        <v>88</v>
      </c>
      <c r="AW349" s="14" t="s">
        <v>39</v>
      </c>
      <c r="AX349" s="14" t="s">
        <v>78</v>
      </c>
      <c r="AY349" s="215" t="s">
        <v>162</v>
      </c>
    </row>
    <row r="350" spans="1:65" s="14" customFormat="1" ht="10.199999999999999">
      <c r="B350" s="205"/>
      <c r="C350" s="206"/>
      <c r="D350" s="190" t="s">
        <v>172</v>
      </c>
      <c r="E350" s="207" t="s">
        <v>32</v>
      </c>
      <c r="F350" s="208" t="s">
        <v>456</v>
      </c>
      <c r="G350" s="206"/>
      <c r="H350" s="209">
        <v>0.25</v>
      </c>
      <c r="I350" s="210"/>
      <c r="J350" s="206"/>
      <c r="K350" s="206"/>
      <c r="L350" s="211"/>
      <c r="M350" s="212"/>
      <c r="N350" s="213"/>
      <c r="O350" s="213"/>
      <c r="P350" s="213"/>
      <c r="Q350" s="213"/>
      <c r="R350" s="213"/>
      <c r="S350" s="213"/>
      <c r="T350" s="214"/>
      <c r="AT350" s="215" t="s">
        <v>172</v>
      </c>
      <c r="AU350" s="215" t="s">
        <v>88</v>
      </c>
      <c r="AV350" s="14" t="s">
        <v>88</v>
      </c>
      <c r="AW350" s="14" t="s">
        <v>39</v>
      </c>
      <c r="AX350" s="14" t="s">
        <v>78</v>
      </c>
      <c r="AY350" s="215" t="s">
        <v>162</v>
      </c>
    </row>
    <row r="351" spans="1:65" s="15" customFormat="1" ht="10.199999999999999">
      <c r="B351" s="216"/>
      <c r="C351" s="217"/>
      <c r="D351" s="190" t="s">
        <v>172</v>
      </c>
      <c r="E351" s="218" t="s">
        <v>32</v>
      </c>
      <c r="F351" s="219" t="s">
        <v>175</v>
      </c>
      <c r="G351" s="217"/>
      <c r="H351" s="220">
        <v>0.4</v>
      </c>
      <c r="I351" s="221"/>
      <c r="J351" s="217"/>
      <c r="K351" s="217"/>
      <c r="L351" s="222"/>
      <c r="M351" s="223"/>
      <c r="N351" s="224"/>
      <c r="O351" s="224"/>
      <c r="P351" s="224"/>
      <c r="Q351" s="224"/>
      <c r="R351" s="224"/>
      <c r="S351" s="224"/>
      <c r="T351" s="225"/>
      <c r="AT351" s="226" t="s">
        <v>172</v>
      </c>
      <c r="AU351" s="226" t="s">
        <v>88</v>
      </c>
      <c r="AV351" s="15" t="s">
        <v>168</v>
      </c>
      <c r="AW351" s="15" t="s">
        <v>39</v>
      </c>
      <c r="AX351" s="15" t="s">
        <v>86</v>
      </c>
      <c r="AY351" s="226" t="s">
        <v>162</v>
      </c>
    </row>
    <row r="352" spans="1:65" s="2" customFormat="1" ht="24.15" customHeight="1">
      <c r="A352" s="37"/>
      <c r="B352" s="38"/>
      <c r="C352" s="177" t="s">
        <v>457</v>
      </c>
      <c r="D352" s="177" t="s">
        <v>164</v>
      </c>
      <c r="E352" s="178" t="s">
        <v>458</v>
      </c>
      <c r="F352" s="179" t="s">
        <v>459</v>
      </c>
      <c r="G352" s="180" t="s">
        <v>258</v>
      </c>
      <c r="H352" s="181">
        <v>0.32</v>
      </c>
      <c r="I352" s="182"/>
      <c r="J352" s="183">
        <f>ROUND(I352*H352,2)</f>
        <v>0</v>
      </c>
      <c r="K352" s="179" t="s">
        <v>167</v>
      </c>
      <c r="L352" s="42"/>
      <c r="M352" s="184" t="s">
        <v>32</v>
      </c>
      <c r="N352" s="185" t="s">
        <v>49</v>
      </c>
      <c r="O352" s="67"/>
      <c r="P352" s="186">
        <f>O352*H352</f>
        <v>0</v>
      </c>
      <c r="Q352" s="186">
        <v>0</v>
      </c>
      <c r="R352" s="186">
        <f>Q352*H352</f>
        <v>0</v>
      </c>
      <c r="S352" s="186">
        <v>0</v>
      </c>
      <c r="T352" s="187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188" t="s">
        <v>168</v>
      </c>
      <c r="AT352" s="188" t="s">
        <v>164</v>
      </c>
      <c r="AU352" s="188" t="s">
        <v>88</v>
      </c>
      <c r="AY352" s="19" t="s">
        <v>162</v>
      </c>
      <c r="BE352" s="189">
        <f>IF(N352="základní",J352,0)</f>
        <v>0</v>
      </c>
      <c r="BF352" s="189">
        <f>IF(N352="snížená",J352,0)</f>
        <v>0</v>
      </c>
      <c r="BG352" s="189">
        <f>IF(N352="zákl. přenesená",J352,0)</f>
        <v>0</v>
      </c>
      <c r="BH352" s="189">
        <f>IF(N352="sníž. přenesená",J352,0)</f>
        <v>0</v>
      </c>
      <c r="BI352" s="189">
        <f>IF(N352="nulová",J352,0)</f>
        <v>0</v>
      </c>
      <c r="BJ352" s="19" t="s">
        <v>86</v>
      </c>
      <c r="BK352" s="189">
        <f>ROUND(I352*H352,2)</f>
        <v>0</v>
      </c>
      <c r="BL352" s="19" t="s">
        <v>168</v>
      </c>
      <c r="BM352" s="188" t="s">
        <v>460</v>
      </c>
    </row>
    <row r="353" spans="1:65" s="2" customFormat="1" ht="38.4">
      <c r="A353" s="37"/>
      <c r="B353" s="38"/>
      <c r="C353" s="39"/>
      <c r="D353" s="190" t="s">
        <v>170</v>
      </c>
      <c r="E353" s="39"/>
      <c r="F353" s="191" t="s">
        <v>461</v>
      </c>
      <c r="G353" s="39"/>
      <c r="H353" s="39"/>
      <c r="I353" s="192"/>
      <c r="J353" s="39"/>
      <c r="K353" s="39"/>
      <c r="L353" s="42"/>
      <c r="M353" s="193"/>
      <c r="N353" s="194"/>
      <c r="O353" s="67"/>
      <c r="P353" s="67"/>
      <c r="Q353" s="67"/>
      <c r="R353" s="67"/>
      <c r="S353" s="67"/>
      <c r="T353" s="68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9" t="s">
        <v>170</v>
      </c>
      <c r="AU353" s="19" t="s">
        <v>88</v>
      </c>
    </row>
    <row r="354" spans="1:65" s="13" customFormat="1" ht="10.199999999999999">
      <c r="B354" s="195"/>
      <c r="C354" s="196"/>
      <c r="D354" s="190" t="s">
        <v>172</v>
      </c>
      <c r="E354" s="197" t="s">
        <v>32</v>
      </c>
      <c r="F354" s="198" t="s">
        <v>173</v>
      </c>
      <c r="G354" s="196"/>
      <c r="H354" s="197" t="s">
        <v>32</v>
      </c>
      <c r="I354" s="199"/>
      <c r="J354" s="196"/>
      <c r="K354" s="196"/>
      <c r="L354" s="200"/>
      <c r="M354" s="201"/>
      <c r="N354" s="202"/>
      <c r="O354" s="202"/>
      <c r="P354" s="202"/>
      <c r="Q354" s="202"/>
      <c r="R354" s="202"/>
      <c r="S354" s="202"/>
      <c r="T354" s="203"/>
      <c r="AT354" s="204" t="s">
        <v>172</v>
      </c>
      <c r="AU354" s="204" t="s">
        <v>88</v>
      </c>
      <c r="AV354" s="13" t="s">
        <v>86</v>
      </c>
      <c r="AW354" s="13" t="s">
        <v>39</v>
      </c>
      <c r="AX354" s="13" t="s">
        <v>78</v>
      </c>
      <c r="AY354" s="204" t="s">
        <v>162</v>
      </c>
    </row>
    <row r="355" spans="1:65" s="14" customFormat="1" ht="10.199999999999999">
      <c r="B355" s="205"/>
      <c r="C355" s="206"/>
      <c r="D355" s="190" t="s">
        <v>172</v>
      </c>
      <c r="E355" s="207" t="s">
        <v>32</v>
      </c>
      <c r="F355" s="208" t="s">
        <v>462</v>
      </c>
      <c r="G355" s="206"/>
      <c r="H355" s="209">
        <v>0.32</v>
      </c>
      <c r="I355" s="210"/>
      <c r="J355" s="206"/>
      <c r="K355" s="206"/>
      <c r="L355" s="211"/>
      <c r="M355" s="212"/>
      <c r="N355" s="213"/>
      <c r="O355" s="213"/>
      <c r="P355" s="213"/>
      <c r="Q355" s="213"/>
      <c r="R355" s="213"/>
      <c r="S355" s="213"/>
      <c r="T355" s="214"/>
      <c r="AT355" s="215" t="s">
        <v>172</v>
      </c>
      <c r="AU355" s="215" t="s">
        <v>88</v>
      </c>
      <c r="AV355" s="14" t="s">
        <v>88</v>
      </c>
      <c r="AW355" s="14" t="s">
        <v>39</v>
      </c>
      <c r="AX355" s="14" t="s">
        <v>78</v>
      </c>
      <c r="AY355" s="215" t="s">
        <v>162</v>
      </c>
    </row>
    <row r="356" spans="1:65" s="15" customFormat="1" ht="10.199999999999999">
      <c r="B356" s="216"/>
      <c r="C356" s="217"/>
      <c r="D356" s="190" t="s">
        <v>172</v>
      </c>
      <c r="E356" s="218" t="s">
        <v>32</v>
      </c>
      <c r="F356" s="219" t="s">
        <v>175</v>
      </c>
      <c r="G356" s="217"/>
      <c r="H356" s="220">
        <v>0.32</v>
      </c>
      <c r="I356" s="221"/>
      <c r="J356" s="217"/>
      <c r="K356" s="217"/>
      <c r="L356" s="222"/>
      <c r="M356" s="223"/>
      <c r="N356" s="224"/>
      <c r="O356" s="224"/>
      <c r="P356" s="224"/>
      <c r="Q356" s="224"/>
      <c r="R356" s="224"/>
      <c r="S356" s="224"/>
      <c r="T356" s="225"/>
      <c r="AT356" s="226" t="s">
        <v>172</v>
      </c>
      <c r="AU356" s="226" t="s">
        <v>88</v>
      </c>
      <c r="AV356" s="15" t="s">
        <v>168</v>
      </c>
      <c r="AW356" s="15" t="s">
        <v>39</v>
      </c>
      <c r="AX356" s="15" t="s">
        <v>86</v>
      </c>
      <c r="AY356" s="226" t="s">
        <v>162</v>
      </c>
    </row>
    <row r="357" spans="1:65" s="2" customFormat="1" ht="24.15" customHeight="1">
      <c r="A357" s="37"/>
      <c r="B357" s="38"/>
      <c r="C357" s="177" t="s">
        <v>463</v>
      </c>
      <c r="D357" s="177" t="s">
        <v>164</v>
      </c>
      <c r="E357" s="178" t="s">
        <v>464</v>
      </c>
      <c r="F357" s="179" t="s">
        <v>465</v>
      </c>
      <c r="G357" s="180" t="s">
        <v>94</v>
      </c>
      <c r="H357" s="181">
        <v>1.6</v>
      </c>
      <c r="I357" s="182"/>
      <c r="J357" s="183">
        <f>ROUND(I357*H357,2)</f>
        <v>0</v>
      </c>
      <c r="K357" s="179" t="s">
        <v>167</v>
      </c>
      <c r="L357" s="42"/>
      <c r="M357" s="184" t="s">
        <v>32</v>
      </c>
      <c r="N357" s="185" t="s">
        <v>49</v>
      </c>
      <c r="O357" s="67"/>
      <c r="P357" s="186">
        <f>O357*H357</f>
        <v>0</v>
      </c>
      <c r="Q357" s="186">
        <v>6.3200000000000001E-3</v>
      </c>
      <c r="R357" s="186">
        <f>Q357*H357</f>
        <v>1.0112000000000001E-2</v>
      </c>
      <c r="S357" s="186">
        <v>0</v>
      </c>
      <c r="T357" s="187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88" t="s">
        <v>168</v>
      </c>
      <c r="AT357" s="188" t="s">
        <v>164</v>
      </c>
      <c r="AU357" s="188" t="s">
        <v>88</v>
      </c>
      <c r="AY357" s="19" t="s">
        <v>162</v>
      </c>
      <c r="BE357" s="189">
        <f>IF(N357="základní",J357,0)</f>
        <v>0</v>
      </c>
      <c r="BF357" s="189">
        <f>IF(N357="snížená",J357,0)</f>
        <v>0</v>
      </c>
      <c r="BG357" s="189">
        <f>IF(N357="zákl. přenesená",J357,0)</f>
        <v>0</v>
      </c>
      <c r="BH357" s="189">
        <f>IF(N357="sníž. přenesená",J357,0)</f>
        <v>0</v>
      </c>
      <c r="BI357" s="189">
        <f>IF(N357="nulová",J357,0)</f>
        <v>0</v>
      </c>
      <c r="BJ357" s="19" t="s">
        <v>86</v>
      </c>
      <c r="BK357" s="189">
        <f>ROUND(I357*H357,2)</f>
        <v>0</v>
      </c>
      <c r="BL357" s="19" t="s">
        <v>168</v>
      </c>
      <c r="BM357" s="188" t="s">
        <v>466</v>
      </c>
    </row>
    <row r="358" spans="1:65" s="13" customFormat="1" ht="10.199999999999999">
      <c r="B358" s="195"/>
      <c r="C358" s="196"/>
      <c r="D358" s="190" t="s">
        <v>172</v>
      </c>
      <c r="E358" s="197" t="s">
        <v>32</v>
      </c>
      <c r="F358" s="198" t="s">
        <v>173</v>
      </c>
      <c r="G358" s="196"/>
      <c r="H358" s="197" t="s">
        <v>32</v>
      </c>
      <c r="I358" s="199"/>
      <c r="J358" s="196"/>
      <c r="K358" s="196"/>
      <c r="L358" s="200"/>
      <c r="M358" s="201"/>
      <c r="N358" s="202"/>
      <c r="O358" s="202"/>
      <c r="P358" s="202"/>
      <c r="Q358" s="202"/>
      <c r="R358" s="202"/>
      <c r="S358" s="202"/>
      <c r="T358" s="203"/>
      <c r="AT358" s="204" t="s">
        <v>172</v>
      </c>
      <c r="AU358" s="204" t="s">
        <v>88</v>
      </c>
      <c r="AV358" s="13" t="s">
        <v>86</v>
      </c>
      <c r="AW358" s="13" t="s">
        <v>39</v>
      </c>
      <c r="AX358" s="13" t="s">
        <v>78</v>
      </c>
      <c r="AY358" s="204" t="s">
        <v>162</v>
      </c>
    </row>
    <row r="359" spans="1:65" s="14" customFormat="1" ht="10.199999999999999">
      <c r="B359" s="205"/>
      <c r="C359" s="206"/>
      <c r="D359" s="190" t="s">
        <v>172</v>
      </c>
      <c r="E359" s="207" t="s">
        <v>32</v>
      </c>
      <c r="F359" s="208" t="s">
        <v>467</v>
      </c>
      <c r="G359" s="206"/>
      <c r="H359" s="209">
        <v>1.6</v>
      </c>
      <c r="I359" s="210"/>
      <c r="J359" s="206"/>
      <c r="K359" s="206"/>
      <c r="L359" s="211"/>
      <c r="M359" s="212"/>
      <c r="N359" s="213"/>
      <c r="O359" s="213"/>
      <c r="P359" s="213"/>
      <c r="Q359" s="213"/>
      <c r="R359" s="213"/>
      <c r="S359" s="213"/>
      <c r="T359" s="214"/>
      <c r="AT359" s="215" t="s">
        <v>172</v>
      </c>
      <c r="AU359" s="215" t="s">
        <v>88</v>
      </c>
      <c r="AV359" s="14" t="s">
        <v>88</v>
      </c>
      <c r="AW359" s="14" t="s">
        <v>39</v>
      </c>
      <c r="AX359" s="14" t="s">
        <v>78</v>
      </c>
      <c r="AY359" s="215" t="s">
        <v>162</v>
      </c>
    </row>
    <row r="360" spans="1:65" s="15" customFormat="1" ht="10.199999999999999">
      <c r="B360" s="216"/>
      <c r="C360" s="217"/>
      <c r="D360" s="190" t="s">
        <v>172</v>
      </c>
      <c r="E360" s="218" t="s">
        <v>32</v>
      </c>
      <c r="F360" s="219" t="s">
        <v>175</v>
      </c>
      <c r="G360" s="217"/>
      <c r="H360" s="220">
        <v>1.6</v>
      </c>
      <c r="I360" s="221"/>
      <c r="J360" s="217"/>
      <c r="K360" s="217"/>
      <c r="L360" s="222"/>
      <c r="M360" s="223"/>
      <c r="N360" s="224"/>
      <c r="O360" s="224"/>
      <c r="P360" s="224"/>
      <c r="Q360" s="224"/>
      <c r="R360" s="224"/>
      <c r="S360" s="224"/>
      <c r="T360" s="225"/>
      <c r="AT360" s="226" t="s">
        <v>172</v>
      </c>
      <c r="AU360" s="226" t="s">
        <v>88</v>
      </c>
      <c r="AV360" s="15" t="s">
        <v>168</v>
      </c>
      <c r="AW360" s="15" t="s">
        <v>39</v>
      </c>
      <c r="AX360" s="15" t="s">
        <v>86</v>
      </c>
      <c r="AY360" s="226" t="s">
        <v>162</v>
      </c>
    </row>
    <row r="361" spans="1:65" s="12" customFormat="1" ht="22.8" customHeight="1">
      <c r="B361" s="161"/>
      <c r="C361" s="162"/>
      <c r="D361" s="163" t="s">
        <v>77</v>
      </c>
      <c r="E361" s="175" t="s">
        <v>192</v>
      </c>
      <c r="F361" s="175" t="s">
        <v>468</v>
      </c>
      <c r="G361" s="162"/>
      <c r="H361" s="162"/>
      <c r="I361" s="165"/>
      <c r="J361" s="176">
        <f>BK361</f>
        <v>0</v>
      </c>
      <c r="K361" s="162"/>
      <c r="L361" s="167"/>
      <c r="M361" s="168"/>
      <c r="N361" s="169"/>
      <c r="O361" s="169"/>
      <c r="P361" s="170">
        <f>SUM(P362:P476)</f>
        <v>0</v>
      </c>
      <c r="Q361" s="169"/>
      <c r="R361" s="170">
        <f>SUM(R362:R476)</f>
        <v>72.088715099999973</v>
      </c>
      <c r="S361" s="169"/>
      <c r="T361" s="171">
        <f>SUM(T362:T476)</f>
        <v>0</v>
      </c>
      <c r="AR361" s="172" t="s">
        <v>86</v>
      </c>
      <c r="AT361" s="173" t="s">
        <v>77</v>
      </c>
      <c r="AU361" s="173" t="s">
        <v>86</v>
      </c>
      <c r="AY361" s="172" t="s">
        <v>162</v>
      </c>
      <c r="BK361" s="174">
        <f>SUM(BK362:BK476)</f>
        <v>0</v>
      </c>
    </row>
    <row r="362" spans="1:65" s="2" customFormat="1" ht="14.4" customHeight="1">
      <c r="A362" s="37"/>
      <c r="B362" s="38"/>
      <c r="C362" s="177" t="s">
        <v>469</v>
      </c>
      <c r="D362" s="177" t="s">
        <v>164</v>
      </c>
      <c r="E362" s="178" t="s">
        <v>470</v>
      </c>
      <c r="F362" s="179" t="s">
        <v>471</v>
      </c>
      <c r="G362" s="180" t="s">
        <v>94</v>
      </c>
      <c r="H362" s="181">
        <v>10.130000000000001</v>
      </c>
      <c r="I362" s="182"/>
      <c r="J362" s="183">
        <f>ROUND(I362*H362,2)</f>
        <v>0</v>
      </c>
      <c r="K362" s="179" t="s">
        <v>167</v>
      </c>
      <c r="L362" s="42"/>
      <c r="M362" s="184" t="s">
        <v>32</v>
      </c>
      <c r="N362" s="185" t="s">
        <v>49</v>
      </c>
      <c r="O362" s="67"/>
      <c r="P362" s="186">
        <f>O362*H362</f>
        <v>0</v>
      </c>
      <c r="Q362" s="186">
        <v>0</v>
      </c>
      <c r="R362" s="186">
        <f>Q362*H362</f>
        <v>0</v>
      </c>
      <c r="S362" s="186">
        <v>0</v>
      </c>
      <c r="T362" s="187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188" t="s">
        <v>168</v>
      </c>
      <c r="AT362" s="188" t="s">
        <v>164</v>
      </c>
      <c r="AU362" s="188" t="s">
        <v>88</v>
      </c>
      <c r="AY362" s="19" t="s">
        <v>162</v>
      </c>
      <c r="BE362" s="189">
        <f>IF(N362="základní",J362,0)</f>
        <v>0</v>
      </c>
      <c r="BF362" s="189">
        <f>IF(N362="snížená",J362,0)</f>
        <v>0</v>
      </c>
      <c r="BG362" s="189">
        <f>IF(N362="zákl. přenesená",J362,0)</f>
        <v>0</v>
      </c>
      <c r="BH362" s="189">
        <f>IF(N362="sníž. přenesená",J362,0)</f>
        <v>0</v>
      </c>
      <c r="BI362" s="189">
        <f>IF(N362="nulová",J362,0)</f>
        <v>0</v>
      </c>
      <c r="BJ362" s="19" t="s">
        <v>86</v>
      </c>
      <c r="BK362" s="189">
        <f>ROUND(I362*H362,2)</f>
        <v>0</v>
      </c>
      <c r="BL362" s="19" t="s">
        <v>168</v>
      </c>
      <c r="BM362" s="188" t="s">
        <v>472</v>
      </c>
    </row>
    <row r="363" spans="1:65" s="2" customFormat="1" ht="57.6">
      <c r="A363" s="37"/>
      <c r="B363" s="38"/>
      <c r="C363" s="39"/>
      <c r="D363" s="190" t="s">
        <v>170</v>
      </c>
      <c r="E363" s="39"/>
      <c r="F363" s="191" t="s">
        <v>473</v>
      </c>
      <c r="G363" s="39"/>
      <c r="H363" s="39"/>
      <c r="I363" s="192"/>
      <c r="J363" s="39"/>
      <c r="K363" s="39"/>
      <c r="L363" s="42"/>
      <c r="M363" s="193"/>
      <c r="N363" s="194"/>
      <c r="O363" s="67"/>
      <c r="P363" s="67"/>
      <c r="Q363" s="67"/>
      <c r="R363" s="67"/>
      <c r="S363" s="67"/>
      <c r="T363" s="68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9" t="s">
        <v>170</v>
      </c>
      <c r="AU363" s="19" t="s">
        <v>88</v>
      </c>
    </row>
    <row r="364" spans="1:65" s="13" customFormat="1" ht="10.199999999999999">
      <c r="B364" s="195"/>
      <c r="C364" s="196"/>
      <c r="D364" s="190" t="s">
        <v>172</v>
      </c>
      <c r="E364" s="197" t="s">
        <v>32</v>
      </c>
      <c r="F364" s="198" t="s">
        <v>173</v>
      </c>
      <c r="G364" s="196"/>
      <c r="H364" s="197" t="s">
        <v>32</v>
      </c>
      <c r="I364" s="199"/>
      <c r="J364" s="196"/>
      <c r="K364" s="196"/>
      <c r="L364" s="200"/>
      <c r="M364" s="201"/>
      <c r="N364" s="202"/>
      <c r="O364" s="202"/>
      <c r="P364" s="202"/>
      <c r="Q364" s="202"/>
      <c r="R364" s="202"/>
      <c r="S364" s="202"/>
      <c r="T364" s="203"/>
      <c r="AT364" s="204" t="s">
        <v>172</v>
      </c>
      <c r="AU364" s="204" t="s">
        <v>88</v>
      </c>
      <c r="AV364" s="13" t="s">
        <v>86</v>
      </c>
      <c r="AW364" s="13" t="s">
        <v>39</v>
      </c>
      <c r="AX364" s="13" t="s">
        <v>78</v>
      </c>
      <c r="AY364" s="204" t="s">
        <v>162</v>
      </c>
    </row>
    <row r="365" spans="1:65" s="13" customFormat="1" ht="10.199999999999999">
      <c r="B365" s="195"/>
      <c r="C365" s="196"/>
      <c r="D365" s="190" t="s">
        <v>172</v>
      </c>
      <c r="E365" s="197" t="s">
        <v>32</v>
      </c>
      <c r="F365" s="198" t="s">
        <v>188</v>
      </c>
      <c r="G365" s="196"/>
      <c r="H365" s="197" t="s">
        <v>32</v>
      </c>
      <c r="I365" s="199"/>
      <c r="J365" s="196"/>
      <c r="K365" s="196"/>
      <c r="L365" s="200"/>
      <c r="M365" s="201"/>
      <c r="N365" s="202"/>
      <c r="O365" s="202"/>
      <c r="P365" s="202"/>
      <c r="Q365" s="202"/>
      <c r="R365" s="202"/>
      <c r="S365" s="202"/>
      <c r="T365" s="203"/>
      <c r="AT365" s="204" t="s">
        <v>172</v>
      </c>
      <c r="AU365" s="204" t="s">
        <v>88</v>
      </c>
      <c r="AV365" s="13" t="s">
        <v>86</v>
      </c>
      <c r="AW365" s="13" t="s">
        <v>39</v>
      </c>
      <c r="AX365" s="13" t="s">
        <v>78</v>
      </c>
      <c r="AY365" s="204" t="s">
        <v>162</v>
      </c>
    </row>
    <row r="366" spans="1:65" s="14" customFormat="1" ht="10.199999999999999">
      <c r="B366" s="205"/>
      <c r="C366" s="206"/>
      <c r="D366" s="190" t="s">
        <v>172</v>
      </c>
      <c r="E366" s="207" t="s">
        <v>32</v>
      </c>
      <c r="F366" s="208" t="s">
        <v>92</v>
      </c>
      <c r="G366" s="206"/>
      <c r="H366" s="209">
        <v>10.130000000000001</v>
      </c>
      <c r="I366" s="210"/>
      <c r="J366" s="206"/>
      <c r="K366" s="206"/>
      <c r="L366" s="211"/>
      <c r="M366" s="212"/>
      <c r="N366" s="213"/>
      <c r="O366" s="213"/>
      <c r="P366" s="213"/>
      <c r="Q366" s="213"/>
      <c r="R366" s="213"/>
      <c r="S366" s="213"/>
      <c r="T366" s="214"/>
      <c r="AT366" s="215" t="s">
        <v>172</v>
      </c>
      <c r="AU366" s="215" t="s">
        <v>88</v>
      </c>
      <c r="AV366" s="14" t="s">
        <v>88</v>
      </c>
      <c r="AW366" s="14" t="s">
        <v>39</v>
      </c>
      <c r="AX366" s="14" t="s">
        <v>78</v>
      </c>
      <c r="AY366" s="215" t="s">
        <v>162</v>
      </c>
    </row>
    <row r="367" spans="1:65" s="15" customFormat="1" ht="10.199999999999999">
      <c r="B367" s="216"/>
      <c r="C367" s="217"/>
      <c r="D367" s="190" t="s">
        <v>172</v>
      </c>
      <c r="E367" s="218" t="s">
        <v>32</v>
      </c>
      <c r="F367" s="219" t="s">
        <v>175</v>
      </c>
      <c r="G367" s="217"/>
      <c r="H367" s="220">
        <v>10.130000000000001</v>
      </c>
      <c r="I367" s="221"/>
      <c r="J367" s="217"/>
      <c r="K367" s="217"/>
      <c r="L367" s="222"/>
      <c r="M367" s="223"/>
      <c r="N367" s="224"/>
      <c r="O367" s="224"/>
      <c r="P367" s="224"/>
      <c r="Q367" s="224"/>
      <c r="R367" s="224"/>
      <c r="S367" s="224"/>
      <c r="T367" s="225"/>
      <c r="AT367" s="226" t="s">
        <v>172</v>
      </c>
      <c r="AU367" s="226" t="s">
        <v>88</v>
      </c>
      <c r="AV367" s="15" t="s">
        <v>168</v>
      </c>
      <c r="AW367" s="15" t="s">
        <v>39</v>
      </c>
      <c r="AX367" s="15" t="s">
        <v>86</v>
      </c>
      <c r="AY367" s="226" t="s">
        <v>162</v>
      </c>
    </row>
    <row r="368" spans="1:65" s="2" customFormat="1" ht="14.4" customHeight="1">
      <c r="A368" s="37"/>
      <c r="B368" s="38"/>
      <c r="C368" s="177" t="s">
        <v>474</v>
      </c>
      <c r="D368" s="177" t="s">
        <v>164</v>
      </c>
      <c r="E368" s="178" t="s">
        <v>475</v>
      </c>
      <c r="F368" s="179" t="s">
        <v>476</v>
      </c>
      <c r="G368" s="180" t="s">
        <v>94</v>
      </c>
      <c r="H368" s="181">
        <v>173.79</v>
      </c>
      <c r="I368" s="182"/>
      <c r="J368" s="183">
        <f>ROUND(I368*H368,2)</f>
        <v>0</v>
      </c>
      <c r="K368" s="179" t="s">
        <v>167</v>
      </c>
      <c r="L368" s="42"/>
      <c r="M368" s="184" t="s">
        <v>32</v>
      </c>
      <c r="N368" s="185" t="s">
        <v>49</v>
      </c>
      <c r="O368" s="67"/>
      <c r="P368" s="186">
        <f>O368*H368</f>
        <v>0</v>
      </c>
      <c r="Q368" s="186">
        <v>0</v>
      </c>
      <c r="R368" s="186">
        <f>Q368*H368</f>
        <v>0</v>
      </c>
      <c r="S368" s="186">
        <v>0</v>
      </c>
      <c r="T368" s="187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188" t="s">
        <v>168</v>
      </c>
      <c r="AT368" s="188" t="s">
        <v>164</v>
      </c>
      <c r="AU368" s="188" t="s">
        <v>88</v>
      </c>
      <c r="AY368" s="19" t="s">
        <v>162</v>
      </c>
      <c r="BE368" s="189">
        <f>IF(N368="základní",J368,0)</f>
        <v>0</v>
      </c>
      <c r="BF368" s="189">
        <f>IF(N368="snížená",J368,0)</f>
        <v>0</v>
      </c>
      <c r="BG368" s="189">
        <f>IF(N368="zákl. přenesená",J368,0)</f>
        <v>0</v>
      </c>
      <c r="BH368" s="189">
        <f>IF(N368="sníž. přenesená",J368,0)</f>
        <v>0</v>
      </c>
      <c r="BI368" s="189">
        <f>IF(N368="nulová",J368,0)</f>
        <v>0</v>
      </c>
      <c r="BJ368" s="19" t="s">
        <v>86</v>
      </c>
      <c r="BK368" s="189">
        <f>ROUND(I368*H368,2)</f>
        <v>0</v>
      </c>
      <c r="BL368" s="19" t="s">
        <v>168</v>
      </c>
      <c r="BM368" s="188" t="s">
        <v>477</v>
      </c>
    </row>
    <row r="369" spans="1:65" s="13" customFormat="1" ht="10.199999999999999">
      <c r="B369" s="195"/>
      <c r="C369" s="196"/>
      <c r="D369" s="190" t="s">
        <v>172</v>
      </c>
      <c r="E369" s="197" t="s">
        <v>32</v>
      </c>
      <c r="F369" s="198" t="s">
        <v>173</v>
      </c>
      <c r="G369" s="196"/>
      <c r="H369" s="197" t="s">
        <v>32</v>
      </c>
      <c r="I369" s="199"/>
      <c r="J369" s="196"/>
      <c r="K369" s="196"/>
      <c r="L369" s="200"/>
      <c r="M369" s="201"/>
      <c r="N369" s="202"/>
      <c r="O369" s="202"/>
      <c r="P369" s="202"/>
      <c r="Q369" s="202"/>
      <c r="R369" s="202"/>
      <c r="S369" s="202"/>
      <c r="T369" s="203"/>
      <c r="AT369" s="204" t="s">
        <v>172</v>
      </c>
      <c r="AU369" s="204" t="s">
        <v>88</v>
      </c>
      <c r="AV369" s="13" t="s">
        <v>86</v>
      </c>
      <c r="AW369" s="13" t="s">
        <v>39</v>
      </c>
      <c r="AX369" s="13" t="s">
        <v>78</v>
      </c>
      <c r="AY369" s="204" t="s">
        <v>162</v>
      </c>
    </row>
    <row r="370" spans="1:65" s="13" customFormat="1" ht="10.199999999999999">
      <c r="B370" s="195"/>
      <c r="C370" s="196"/>
      <c r="D370" s="190" t="s">
        <v>172</v>
      </c>
      <c r="E370" s="197" t="s">
        <v>32</v>
      </c>
      <c r="F370" s="198" t="s">
        <v>188</v>
      </c>
      <c r="G370" s="196"/>
      <c r="H370" s="197" t="s">
        <v>32</v>
      </c>
      <c r="I370" s="199"/>
      <c r="J370" s="196"/>
      <c r="K370" s="196"/>
      <c r="L370" s="200"/>
      <c r="M370" s="201"/>
      <c r="N370" s="202"/>
      <c r="O370" s="202"/>
      <c r="P370" s="202"/>
      <c r="Q370" s="202"/>
      <c r="R370" s="202"/>
      <c r="S370" s="202"/>
      <c r="T370" s="203"/>
      <c r="AT370" s="204" t="s">
        <v>172</v>
      </c>
      <c r="AU370" s="204" t="s">
        <v>88</v>
      </c>
      <c r="AV370" s="13" t="s">
        <v>86</v>
      </c>
      <c r="AW370" s="13" t="s">
        <v>39</v>
      </c>
      <c r="AX370" s="13" t="s">
        <v>78</v>
      </c>
      <c r="AY370" s="204" t="s">
        <v>162</v>
      </c>
    </row>
    <row r="371" spans="1:65" s="14" customFormat="1" ht="10.199999999999999">
      <c r="B371" s="205"/>
      <c r="C371" s="206"/>
      <c r="D371" s="190" t="s">
        <v>172</v>
      </c>
      <c r="E371" s="207" t="s">
        <v>32</v>
      </c>
      <c r="F371" s="208" t="s">
        <v>108</v>
      </c>
      <c r="G371" s="206"/>
      <c r="H371" s="209">
        <v>165.6</v>
      </c>
      <c r="I371" s="210"/>
      <c r="J371" s="206"/>
      <c r="K371" s="206"/>
      <c r="L371" s="211"/>
      <c r="M371" s="212"/>
      <c r="N371" s="213"/>
      <c r="O371" s="213"/>
      <c r="P371" s="213"/>
      <c r="Q371" s="213"/>
      <c r="R371" s="213"/>
      <c r="S371" s="213"/>
      <c r="T371" s="214"/>
      <c r="AT371" s="215" t="s">
        <v>172</v>
      </c>
      <c r="AU371" s="215" t="s">
        <v>88</v>
      </c>
      <c r="AV371" s="14" t="s">
        <v>88</v>
      </c>
      <c r="AW371" s="14" t="s">
        <v>39</v>
      </c>
      <c r="AX371" s="14" t="s">
        <v>78</v>
      </c>
      <c r="AY371" s="215" t="s">
        <v>162</v>
      </c>
    </row>
    <row r="372" spans="1:65" s="14" customFormat="1" ht="10.199999999999999">
      <c r="B372" s="205"/>
      <c r="C372" s="206"/>
      <c r="D372" s="190" t="s">
        <v>172</v>
      </c>
      <c r="E372" s="207" t="s">
        <v>32</v>
      </c>
      <c r="F372" s="208" t="s">
        <v>111</v>
      </c>
      <c r="G372" s="206"/>
      <c r="H372" s="209">
        <v>8.19</v>
      </c>
      <c r="I372" s="210"/>
      <c r="J372" s="206"/>
      <c r="K372" s="206"/>
      <c r="L372" s="211"/>
      <c r="M372" s="212"/>
      <c r="N372" s="213"/>
      <c r="O372" s="213"/>
      <c r="P372" s="213"/>
      <c r="Q372" s="213"/>
      <c r="R372" s="213"/>
      <c r="S372" s="213"/>
      <c r="T372" s="214"/>
      <c r="AT372" s="215" t="s">
        <v>172</v>
      </c>
      <c r="AU372" s="215" t="s">
        <v>88</v>
      </c>
      <c r="AV372" s="14" t="s">
        <v>88</v>
      </c>
      <c r="AW372" s="14" t="s">
        <v>39</v>
      </c>
      <c r="AX372" s="14" t="s">
        <v>78</v>
      </c>
      <c r="AY372" s="215" t="s">
        <v>162</v>
      </c>
    </row>
    <row r="373" spans="1:65" s="15" customFormat="1" ht="10.199999999999999">
      <c r="B373" s="216"/>
      <c r="C373" s="217"/>
      <c r="D373" s="190" t="s">
        <v>172</v>
      </c>
      <c r="E373" s="218" t="s">
        <v>32</v>
      </c>
      <c r="F373" s="219" t="s">
        <v>175</v>
      </c>
      <c r="G373" s="217"/>
      <c r="H373" s="220">
        <v>173.79</v>
      </c>
      <c r="I373" s="221"/>
      <c r="J373" s="217"/>
      <c r="K373" s="217"/>
      <c r="L373" s="222"/>
      <c r="M373" s="223"/>
      <c r="N373" s="224"/>
      <c r="O373" s="224"/>
      <c r="P373" s="224"/>
      <c r="Q373" s="224"/>
      <c r="R373" s="224"/>
      <c r="S373" s="224"/>
      <c r="T373" s="225"/>
      <c r="AT373" s="226" t="s">
        <v>172</v>
      </c>
      <c r="AU373" s="226" t="s">
        <v>88</v>
      </c>
      <c r="AV373" s="15" t="s">
        <v>168</v>
      </c>
      <c r="AW373" s="15" t="s">
        <v>39</v>
      </c>
      <c r="AX373" s="15" t="s">
        <v>86</v>
      </c>
      <c r="AY373" s="226" t="s">
        <v>162</v>
      </c>
    </row>
    <row r="374" spans="1:65" s="2" customFormat="1" ht="14.4" customHeight="1">
      <c r="A374" s="37"/>
      <c r="B374" s="38"/>
      <c r="C374" s="177" t="s">
        <v>478</v>
      </c>
      <c r="D374" s="177" t="s">
        <v>164</v>
      </c>
      <c r="E374" s="178" t="s">
        <v>479</v>
      </c>
      <c r="F374" s="179" t="s">
        <v>480</v>
      </c>
      <c r="G374" s="180" t="s">
        <v>94</v>
      </c>
      <c r="H374" s="181">
        <v>596.38</v>
      </c>
      <c r="I374" s="182"/>
      <c r="J374" s="183">
        <f>ROUND(I374*H374,2)</f>
        <v>0</v>
      </c>
      <c r="K374" s="179" t="s">
        <v>167</v>
      </c>
      <c r="L374" s="42"/>
      <c r="M374" s="184" t="s">
        <v>32</v>
      </c>
      <c r="N374" s="185" t="s">
        <v>49</v>
      </c>
      <c r="O374" s="67"/>
      <c r="P374" s="186">
        <f>O374*H374</f>
        <v>0</v>
      </c>
      <c r="Q374" s="186">
        <v>0</v>
      </c>
      <c r="R374" s="186">
        <f>Q374*H374</f>
        <v>0</v>
      </c>
      <c r="S374" s="186">
        <v>0</v>
      </c>
      <c r="T374" s="187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188" t="s">
        <v>168</v>
      </c>
      <c r="AT374" s="188" t="s">
        <v>164</v>
      </c>
      <c r="AU374" s="188" t="s">
        <v>88</v>
      </c>
      <c r="AY374" s="19" t="s">
        <v>162</v>
      </c>
      <c r="BE374" s="189">
        <f>IF(N374="základní",J374,0)</f>
        <v>0</v>
      </c>
      <c r="BF374" s="189">
        <f>IF(N374="snížená",J374,0)</f>
        <v>0</v>
      </c>
      <c r="BG374" s="189">
        <f>IF(N374="zákl. přenesená",J374,0)</f>
        <v>0</v>
      </c>
      <c r="BH374" s="189">
        <f>IF(N374="sníž. přenesená",J374,0)</f>
        <v>0</v>
      </c>
      <c r="BI374" s="189">
        <f>IF(N374="nulová",J374,0)</f>
        <v>0</v>
      </c>
      <c r="BJ374" s="19" t="s">
        <v>86</v>
      </c>
      <c r="BK374" s="189">
        <f>ROUND(I374*H374,2)</f>
        <v>0</v>
      </c>
      <c r="BL374" s="19" t="s">
        <v>168</v>
      </c>
      <c r="BM374" s="188" t="s">
        <v>481</v>
      </c>
    </row>
    <row r="375" spans="1:65" s="13" customFormat="1" ht="10.199999999999999">
      <c r="B375" s="195"/>
      <c r="C375" s="196"/>
      <c r="D375" s="190" t="s">
        <v>172</v>
      </c>
      <c r="E375" s="197" t="s">
        <v>32</v>
      </c>
      <c r="F375" s="198" t="s">
        <v>173</v>
      </c>
      <c r="G375" s="196"/>
      <c r="H375" s="197" t="s">
        <v>32</v>
      </c>
      <c r="I375" s="199"/>
      <c r="J375" s="196"/>
      <c r="K375" s="196"/>
      <c r="L375" s="200"/>
      <c r="M375" s="201"/>
      <c r="N375" s="202"/>
      <c r="O375" s="202"/>
      <c r="P375" s="202"/>
      <c r="Q375" s="202"/>
      <c r="R375" s="202"/>
      <c r="S375" s="202"/>
      <c r="T375" s="203"/>
      <c r="AT375" s="204" t="s">
        <v>172</v>
      </c>
      <c r="AU375" s="204" t="s">
        <v>88</v>
      </c>
      <c r="AV375" s="13" t="s">
        <v>86</v>
      </c>
      <c r="AW375" s="13" t="s">
        <v>39</v>
      </c>
      <c r="AX375" s="13" t="s">
        <v>78</v>
      </c>
      <c r="AY375" s="204" t="s">
        <v>162</v>
      </c>
    </row>
    <row r="376" spans="1:65" s="13" customFormat="1" ht="10.199999999999999">
      <c r="B376" s="195"/>
      <c r="C376" s="196"/>
      <c r="D376" s="190" t="s">
        <v>172</v>
      </c>
      <c r="E376" s="197" t="s">
        <v>32</v>
      </c>
      <c r="F376" s="198" t="s">
        <v>188</v>
      </c>
      <c r="G376" s="196"/>
      <c r="H376" s="197" t="s">
        <v>32</v>
      </c>
      <c r="I376" s="199"/>
      <c r="J376" s="196"/>
      <c r="K376" s="196"/>
      <c r="L376" s="200"/>
      <c r="M376" s="201"/>
      <c r="N376" s="202"/>
      <c r="O376" s="202"/>
      <c r="P376" s="202"/>
      <c r="Q376" s="202"/>
      <c r="R376" s="202"/>
      <c r="S376" s="202"/>
      <c r="T376" s="203"/>
      <c r="AT376" s="204" t="s">
        <v>172</v>
      </c>
      <c r="AU376" s="204" t="s">
        <v>88</v>
      </c>
      <c r="AV376" s="13" t="s">
        <v>86</v>
      </c>
      <c r="AW376" s="13" t="s">
        <v>39</v>
      </c>
      <c r="AX376" s="13" t="s">
        <v>78</v>
      </c>
      <c r="AY376" s="204" t="s">
        <v>162</v>
      </c>
    </row>
    <row r="377" spans="1:65" s="14" customFormat="1" ht="10.199999999999999">
      <c r="B377" s="205"/>
      <c r="C377" s="206"/>
      <c r="D377" s="190" t="s">
        <v>172</v>
      </c>
      <c r="E377" s="207" t="s">
        <v>32</v>
      </c>
      <c r="F377" s="208" t="s">
        <v>115</v>
      </c>
      <c r="G377" s="206"/>
      <c r="H377" s="209">
        <v>426.64</v>
      </c>
      <c r="I377" s="210"/>
      <c r="J377" s="206"/>
      <c r="K377" s="206"/>
      <c r="L377" s="211"/>
      <c r="M377" s="212"/>
      <c r="N377" s="213"/>
      <c r="O377" s="213"/>
      <c r="P377" s="213"/>
      <c r="Q377" s="213"/>
      <c r="R377" s="213"/>
      <c r="S377" s="213"/>
      <c r="T377" s="214"/>
      <c r="AT377" s="215" t="s">
        <v>172</v>
      </c>
      <c r="AU377" s="215" t="s">
        <v>88</v>
      </c>
      <c r="AV377" s="14" t="s">
        <v>88</v>
      </c>
      <c r="AW377" s="14" t="s">
        <v>39</v>
      </c>
      <c r="AX377" s="14" t="s">
        <v>78</v>
      </c>
      <c r="AY377" s="215" t="s">
        <v>162</v>
      </c>
    </row>
    <row r="378" spans="1:65" s="14" customFormat="1" ht="10.199999999999999">
      <c r="B378" s="205"/>
      <c r="C378" s="206"/>
      <c r="D378" s="190" t="s">
        <v>172</v>
      </c>
      <c r="E378" s="207" t="s">
        <v>32</v>
      </c>
      <c r="F378" s="208" t="s">
        <v>119</v>
      </c>
      <c r="G378" s="206"/>
      <c r="H378" s="209">
        <v>110.5</v>
      </c>
      <c r="I378" s="210"/>
      <c r="J378" s="206"/>
      <c r="K378" s="206"/>
      <c r="L378" s="211"/>
      <c r="M378" s="212"/>
      <c r="N378" s="213"/>
      <c r="O378" s="213"/>
      <c r="P378" s="213"/>
      <c r="Q378" s="213"/>
      <c r="R378" s="213"/>
      <c r="S378" s="213"/>
      <c r="T378" s="214"/>
      <c r="AT378" s="215" t="s">
        <v>172</v>
      </c>
      <c r="AU378" s="215" t="s">
        <v>88</v>
      </c>
      <c r="AV378" s="14" t="s">
        <v>88</v>
      </c>
      <c r="AW378" s="14" t="s">
        <v>39</v>
      </c>
      <c r="AX378" s="14" t="s">
        <v>78</v>
      </c>
      <c r="AY378" s="215" t="s">
        <v>162</v>
      </c>
    </row>
    <row r="379" spans="1:65" s="14" customFormat="1" ht="10.199999999999999">
      <c r="B379" s="205"/>
      <c r="C379" s="206"/>
      <c r="D379" s="190" t="s">
        <v>172</v>
      </c>
      <c r="E379" s="207" t="s">
        <v>32</v>
      </c>
      <c r="F379" s="208" t="s">
        <v>125</v>
      </c>
      <c r="G379" s="206"/>
      <c r="H379" s="209">
        <v>8.67</v>
      </c>
      <c r="I379" s="210"/>
      <c r="J379" s="206"/>
      <c r="K379" s="206"/>
      <c r="L379" s="211"/>
      <c r="M379" s="212"/>
      <c r="N379" s="213"/>
      <c r="O379" s="213"/>
      <c r="P379" s="213"/>
      <c r="Q379" s="213"/>
      <c r="R379" s="213"/>
      <c r="S379" s="213"/>
      <c r="T379" s="214"/>
      <c r="AT379" s="215" t="s">
        <v>172</v>
      </c>
      <c r="AU379" s="215" t="s">
        <v>88</v>
      </c>
      <c r="AV379" s="14" t="s">
        <v>88</v>
      </c>
      <c r="AW379" s="14" t="s">
        <v>39</v>
      </c>
      <c r="AX379" s="14" t="s">
        <v>78</v>
      </c>
      <c r="AY379" s="215" t="s">
        <v>162</v>
      </c>
    </row>
    <row r="380" spans="1:65" s="14" customFormat="1" ht="10.199999999999999">
      <c r="B380" s="205"/>
      <c r="C380" s="206"/>
      <c r="D380" s="190" t="s">
        <v>172</v>
      </c>
      <c r="E380" s="207" t="s">
        <v>32</v>
      </c>
      <c r="F380" s="208" t="s">
        <v>128</v>
      </c>
      <c r="G380" s="206"/>
      <c r="H380" s="209">
        <v>2.77</v>
      </c>
      <c r="I380" s="210"/>
      <c r="J380" s="206"/>
      <c r="K380" s="206"/>
      <c r="L380" s="211"/>
      <c r="M380" s="212"/>
      <c r="N380" s="213"/>
      <c r="O380" s="213"/>
      <c r="P380" s="213"/>
      <c r="Q380" s="213"/>
      <c r="R380" s="213"/>
      <c r="S380" s="213"/>
      <c r="T380" s="214"/>
      <c r="AT380" s="215" t="s">
        <v>172</v>
      </c>
      <c r="AU380" s="215" t="s">
        <v>88</v>
      </c>
      <c r="AV380" s="14" t="s">
        <v>88</v>
      </c>
      <c r="AW380" s="14" t="s">
        <v>39</v>
      </c>
      <c r="AX380" s="14" t="s">
        <v>78</v>
      </c>
      <c r="AY380" s="215" t="s">
        <v>162</v>
      </c>
    </row>
    <row r="381" spans="1:65" s="14" customFormat="1" ht="10.199999999999999">
      <c r="B381" s="205"/>
      <c r="C381" s="206"/>
      <c r="D381" s="190" t="s">
        <v>172</v>
      </c>
      <c r="E381" s="207" t="s">
        <v>32</v>
      </c>
      <c r="F381" s="208" t="s">
        <v>482</v>
      </c>
      <c r="G381" s="206"/>
      <c r="H381" s="209">
        <v>47.8</v>
      </c>
      <c r="I381" s="210"/>
      <c r="J381" s="206"/>
      <c r="K381" s="206"/>
      <c r="L381" s="211"/>
      <c r="M381" s="212"/>
      <c r="N381" s="213"/>
      <c r="O381" s="213"/>
      <c r="P381" s="213"/>
      <c r="Q381" s="213"/>
      <c r="R381" s="213"/>
      <c r="S381" s="213"/>
      <c r="T381" s="214"/>
      <c r="AT381" s="215" t="s">
        <v>172</v>
      </c>
      <c r="AU381" s="215" t="s">
        <v>88</v>
      </c>
      <c r="AV381" s="14" t="s">
        <v>88</v>
      </c>
      <c r="AW381" s="14" t="s">
        <v>39</v>
      </c>
      <c r="AX381" s="14" t="s">
        <v>78</v>
      </c>
      <c r="AY381" s="215" t="s">
        <v>162</v>
      </c>
    </row>
    <row r="382" spans="1:65" s="15" customFormat="1" ht="10.199999999999999">
      <c r="B382" s="216"/>
      <c r="C382" s="217"/>
      <c r="D382" s="190" t="s">
        <v>172</v>
      </c>
      <c r="E382" s="218" t="s">
        <v>32</v>
      </c>
      <c r="F382" s="219" t="s">
        <v>175</v>
      </c>
      <c r="G382" s="217"/>
      <c r="H382" s="220">
        <v>596.38</v>
      </c>
      <c r="I382" s="221"/>
      <c r="J382" s="217"/>
      <c r="K382" s="217"/>
      <c r="L382" s="222"/>
      <c r="M382" s="223"/>
      <c r="N382" s="224"/>
      <c r="O382" s="224"/>
      <c r="P382" s="224"/>
      <c r="Q382" s="224"/>
      <c r="R382" s="224"/>
      <c r="S382" s="224"/>
      <c r="T382" s="225"/>
      <c r="AT382" s="226" t="s">
        <v>172</v>
      </c>
      <c r="AU382" s="226" t="s">
        <v>88</v>
      </c>
      <c r="AV382" s="15" t="s">
        <v>168</v>
      </c>
      <c r="AW382" s="15" t="s">
        <v>39</v>
      </c>
      <c r="AX382" s="15" t="s">
        <v>86</v>
      </c>
      <c r="AY382" s="226" t="s">
        <v>162</v>
      </c>
    </row>
    <row r="383" spans="1:65" s="2" customFormat="1" ht="37.799999999999997" customHeight="1">
      <c r="A383" s="37"/>
      <c r="B383" s="38"/>
      <c r="C383" s="177" t="s">
        <v>483</v>
      </c>
      <c r="D383" s="177" t="s">
        <v>164</v>
      </c>
      <c r="E383" s="178" t="s">
        <v>484</v>
      </c>
      <c r="F383" s="179" t="s">
        <v>485</v>
      </c>
      <c r="G383" s="180" t="s">
        <v>94</v>
      </c>
      <c r="H383" s="181">
        <v>674.26</v>
      </c>
      <c r="I383" s="182"/>
      <c r="J383" s="183">
        <f>ROUND(I383*H383,2)</f>
        <v>0</v>
      </c>
      <c r="K383" s="179" t="s">
        <v>167</v>
      </c>
      <c r="L383" s="42"/>
      <c r="M383" s="184" t="s">
        <v>32</v>
      </c>
      <c r="N383" s="185" t="s">
        <v>49</v>
      </c>
      <c r="O383" s="67"/>
      <c r="P383" s="186">
        <f>O383*H383</f>
        <v>0</v>
      </c>
      <c r="Q383" s="186">
        <v>9.8479999999999998E-2</v>
      </c>
      <c r="R383" s="186">
        <f>Q383*H383</f>
        <v>66.401124799999991</v>
      </c>
      <c r="S383" s="186">
        <v>0</v>
      </c>
      <c r="T383" s="187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188" t="s">
        <v>168</v>
      </c>
      <c r="AT383" s="188" t="s">
        <v>164</v>
      </c>
      <c r="AU383" s="188" t="s">
        <v>88</v>
      </c>
      <c r="AY383" s="19" t="s">
        <v>162</v>
      </c>
      <c r="BE383" s="189">
        <f>IF(N383="základní",J383,0)</f>
        <v>0</v>
      </c>
      <c r="BF383" s="189">
        <f>IF(N383="snížená",J383,0)</f>
        <v>0</v>
      </c>
      <c r="BG383" s="189">
        <f>IF(N383="zákl. přenesená",J383,0)</f>
        <v>0</v>
      </c>
      <c r="BH383" s="189">
        <f>IF(N383="sníž. přenesená",J383,0)</f>
        <v>0</v>
      </c>
      <c r="BI383" s="189">
        <f>IF(N383="nulová",J383,0)</f>
        <v>0</v>
      </c>
      <c r="BJ383" s="19" t="s">
        <v>86</v>
      </c>
      <c r="BK383" s="189">
        <f>ROUND(I383*H383,2)</f>
        <v>0</v>
      </c>
      <c r="BL383" s="19" t="s">
        <v>168</v>
      </c>
      <c r="BM383" s="188" t="s">
        <v>486</v>
      </c>
    </row>
    <row r="384" spans="1:65" s="2" customFormat="1" ht="67.2">
      <c r="A384" s="37"/>
      <c r="B384" s="38"/>
      <c r="C384" s="39"/>
      <c r="D384" s="190" t="s">
        <v>170</v>
      </c>
      <c r="E384" s="39"/>
      <c r="F384" s="191" t="s">
        <v>487</v>
      </c>
      <c r="G384" s="39"/>
      <c r="H384" s="39"/>
      <c r="I384" s="192"/>
      <c r="J384" s="39"/>
      <c r="K384" s="39"/>
      <c r="L384" s="42"/>
      <c r="M384" s="193"/>
      <c r="N384" s="194"/>
      <c r="O384" s="67"/>
      <c r="P384" s="67"/>
      <c r="Q384" s="67"/>
      <c r="R384" s="67"/>
      <c r="S384" s="67"/>
      <c r="T384" s="68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T384" s="19" t="s">
        <v>170</v>
      </c>
      <c r="AU384" s="19" t="s">
        <v>88</v>
      </c>
    </row>
    <row r="385" spans="1:65" s="13" customFormat="1" ht="10.199999999999999">
      <c r="B385" s="195"/>
      <c r="C385" s="196"/>
      <c r="D385" s="190" t="s">
        <v>172</v>
      </c>
      <c r="E385" s="197" t="s">
        <v>32</v>
      </c>
      <c r="F385" s="198" t="s">
        <v>173</v>
      </c>
      <c r="G385" s="196"/>
      <c r="H385" s="197" t="s">
        <v>32</v>
      </c>
      <c r="I385" s="199"/>
      <c r="J385" s="196"/>
      <c r="K385" s="196"/>
      <c r="L385" s="200"/>
      <c r="M385" s="201"/>
      <c r="N385" s="202"/>
      <c r="O385" s="202"/>
      <c r="P385" s="202"/>
      <c r="Q385" s="202"/>
      <c r="R385" s="202"/>
      <c r="S385" s="202"/>
      <c r="T385" s="203"/>
      <c r="AT385" s="204" t="s">
        <v>172</v>
      </c>
      <c r="AU385" s="204" t="s">
        <v>88</v>
      </c>
      <c r="AV385" s="13" t="s">
        <v>86</v>
      </c>
      <c r="AW385" s="13" t="s">
        <v>39</v>
      </c>
      <c r="AX385" s="13" t="s">
        <v>78</v>
      </c>
      <c r="AY385" s="204" t="s">
        <v>162</v>
      </c>
    </row>
    <row r="386" spans="1:65" s="13" customFormat="1" ht="10.199999999999999">
      <c r="B386" s="195"/>
      <c r="C386" s="196"/>
      <c r="D386" s="190" t="s">
        <v>172</v>
      </c>
      <c r="E386" s="197" t="s">
        <v>32</v>
      </c>
      <c r="F386" s="198" t="s">
        <v>188</v>
      </c>
      <c r="G386" s="196"/>
      <c r="H386" s="197" t="s">
        <v>32</v>
      </c>
      <c r="I386" s="199"/>
      <c r="J386" s="196"/>
      <c r="K386" s="196"/>
      <c r="L386" s="200"/>
      <c r="M386" s="201"/>
      <c r="N386" s="202"/>
      <c r="O386" s="202"/>
      <c r="P386" s="202"/>
      <c r="Q386" s="202"/>
      <c r="R386" s="202"/>
      <c r="S386" s="202"/>
      <c r="T386" s="203"/>
      <c r="AT386" s="204" t="s">
        <v>172</v>
      </c>
      <c r="AU386" s="204" t="s">
        <v>88</v>
      </c>
      <c r="AV386" s="13" t="s">
        <v>86</v>
      </c>
      <c r="AW386" s="13" t="s">
        <v>39</v>
      </c>
      <c r="AX386" s="13" t="s">
        <v>78</v>
      </c>
      <c r="AY386" s="204" t="s">
        <v>162</v>
      </c>
    </row>
    <row r="387" spans="1:65" s="14" customFormat="1" ht="10.199999999999999">
      <c r="B387" s="205"/>
      <c r="C387" s="206"/>
      <c r="D387" s="190" t="s">
        <v>172</v>
      </c>
      <c r="E387" s="207" t="s">
        <v>32</v>
      </c>
      <c r="F387" s="208" t="s">
        <v>122</v>
      </c>
      <c r="G387" s="206"/>
      <c r="H387" s="209">
        <v>674.26</v>
      </c>
      <c r="I387" s="210"/>
      <c r="J387" s="206"/>
      <c r="K387" s="206"/>
      <c r="L387" s="211"/>
      <c r="M387" s="212"/>
      <c r="N387" s="213"/>
      <c r="O387" s="213"/>
      <c r="P387" s="213"/>
      <c r="Q387" s="213"/>
      <c r="R387" s="213"/>
      <c r="S387" s="213"/>
      <c r="T387" s="214"/>
      <c r="AT387" s="215" t="s">
        <v>172</v>
      </c>
      <c r="AU387" s="215" t="s">
        <v>88</v>
      </c>
      <c r="AV387" s="14" t="s">
        <v>88</v>
      </c>
      <c r="AW387" s="14" t="s">
        <v>39</v>
      </c>
      <c r="AX387" s="14" t="s">
        <v>78</v>
      </c>
      <c r="AY387" s="215" t="s">
        <v>162</v>
      </c>
    </row>
    <row r="388" spans="1:65" s="15" customFormat="1" ht="10.199999999999999">
      <c r="B388" s="216"/>
      <c r="C388" s="217"/>
      <c r="D388" s="190" t="s">
        <v>172</v>
      </c>
      <c r="E388" s="218" t="s">
        <v>32</v>
      </c>
      <c r="F388" s="219" t="s">
        <v>175</v>
      </c>
      <c r="G388" s="217"/>
      <c r="H388" s="220">
        <v>674.26</v>
      </c>
      <c r="I388" s="221"/>
      <c r="J388" s="217"/>
      <c r="K388" s="217"/>
      <c r="L388" s="222"/>
      <c r="M388" s="223"/>
      <c r="N388" s="224"/>
      <c r="O388" s="224"/>
      <c r="P388" s="224"/>
      <c r="Q388" s="224"/>
      <c r="R388" s="224"/>
      <c r="S388" s="224"/>
      <c r="T388" s="225"/>
      <c r="AT388" s="226" t="s">
        <v>172</v>
      </c>
      <c r="AU388" s="226" t="s">
        <v>88</v>
      </c>
      <c r="AV388" s="15" t="s">
        <v>168</v>
      </c>
      <c r="AW388" s="15" t="s">
        <v>39</v>
      </c>
      <c r="AX388" s="15" t="s">
        <v>86</v>
      </c>
      <c r="AY388" s="226" t="s">
        <v>162</v>
      </c>
    </row>
    <row r="389" spans="1:65" s="2" customFormat="1" ht="24.15" customHeight="1">
      <c r="A389" s="37"/>
      <c r="B389" s="38"/>
      <c r="C389" s="177" t="s">
        <v>488</v>
      </c>
      <c r="D389" s="177" t="s">
        <v>164</v>
      </c>
      <c r="E389" s="178" t="s">
        <v>489</v>
      </c>
      <c r="F389" s="179" t="s">
        <v>490</v>
      </c>
      <c r="G389" s="180" t="s">
        <v>94</v>
      </c>
      <c r="H389" s="181">
        <v>173.79</v>
      </c>
      <c r="I389" s="182"/>
      <c r="J389" s="183">
        <f>ROUND(I389*H389,2)</f>
        <v>0</v>
      </c>
      <c r="K389" s="179" t="s">
        <v>32</v>
      </c>
      <c r="L389" s="42"/>
      <c r="M389" s="184" t="s">
        <v>32</v>
      </c>
      <c r="N389" s="185" t="s">
        <v>49</v>
      </c>
      <c r="O389" s="67"/>
      <c r="P389" s="186">
        <f>O389*H389</f>
        <v>0</v>
      </c>
      <c r="Q389" s="186">
        <v>0</v>
      </c>
      <c r="R389" s="186">
        <f>Q389*H389</f>
        <v>0</v>
      </c>
      <c r="S389" s="186">
        <v>0</v>
      </c>
      <c r="T389" s="187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188" t="s">
        <v>168</v>
      </c>
      <c r="AT389" s="188" t="s">
        <v>164</v>
      </c>
      <c r="AU389" s="188" t="s">
        <v>88</v>
      </c>
      <c r="AY389" s="19" t="s">
        <v>162</v>
      </c>
      <c r="BE389" s="189">
        <f>IF(N389="základní",J389,0)</f>
        <v>0</v>
      </c>
      <c r="BF389" s="189">
        <f>IF(N389="snížená",J389,0)</f>
        <v>0</v>
      </c>
      <c r="BG389" s="189">
        <f>IF(N389="zákl. přenesená",J389,0)</f>
        <v>0</v>
      </c>
      <c r="BH389" s="189">
        <f>IF(N389="sníž. přenesená",J389,0)</f>
        <v>0</v>
      </c>
      <c r="BI389" s="189">
        <f>IF(N389="nulová",J389,0)</f>
        <v>0</v>
      </c>
      <c r="BJ389" s="19" t="s">
        <v>86</v>
      </c>
      <c r="BK389" s="189">
        <f>ROUND(I389*H389,2)</f>
        <v>0</v>
      </c>
      <c r="BL389" s="19" t="s">
        <v>168</v>
      </c>
      <c r="BM389" s="188" t="s">
        <v>491</v>
      </c>
    </row>
    <row r="390" spans="1:65" s="2" customFormat="1" ht="86.4">
      <c r="A390" s="37"/>
      <c r="B390" s="38"/>
      <c r="C390" s="39"/>
      <c r="D390" s="190" t="s">
        <v>170</v>
      </c>
      <c r="E390" s="39"/>
      <c r="F390" s="191" t="s">
        <v>492</v>
      </c>
      <c r="G390" s="39"/>
      <c r="H390" s="39"/>
      <c r="I390" s="192"/>
      <c r="J390" s="39"/>
      <c r="K390" s="39"/>
      <c r="L390" s="42"/>
      <c r="M390" s="193"/>
      <c r="N390" s="194"/>
      <c r="O390" s="67"/>
      <c r="P390" s="67"/>
      <c r="Q390" s="67"/>
      <c r="R390" s="67"/>
      <c r="S390" s="67"/>
      <c r="T390" s="68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T390" s="19" t="s">
        <v>170</v>
      </c>
      <c r="AU390" s="19" t="s">
        <v>88</v>
      </c>
    </row>
    <row r="391" spans="1:65" s="13" customFormat="1" ht="10.199999999999999">
      <c r="B391" s="195"/>
      <c r="C391" s="196"/>
      <c r="D391" s="190" t="s">
        <v>172</v>
      </c>
      <c r="E391" s="197" t="s">
        <v>32</v>
      </c>
      <c r="F391" s="198" t="s">
        <v>173</v>
      </c>
      <c r="G391" s="196"/>
      <c r="H391" s="197" t="s">
        <v>32</v>
      </c>
      <c r="I391" s="199"/>
      <c r="J391" s="196"/>
      <c r="K391" s="196"/>
      <c r="L391" s="200"/>
      <c r="M391" s="201"/>
      <c r="N391" s="202"/>
      <c r="O391" s="202"/>
      <c r="P391" s="202"/>
      <c r="Q391" s="202"/>
      <c r="R391" s="202"/>
      <c r="S391" s="202"/>
      <c r="T391" s="203"/>
      <c r="AT391" s="204" t="s">
        <v>172</v>
      </c>
      <c r="AU391" s="204" t="s">
        <v>88</v>
      </c>
      <c r="AV391" s="13" t="s">
        <v>86</v>
      </c>
      <c r="AW391" s="13" t="s">
        <v>39</v>
      </c>
      <c r="AX391" s="13" t="s">
        <v>78</v>
      </c>
      <c r="AY391" s="204" t="s">
        <v>162</v>
      </c>
    </row>
    <row r="392" spans="1:65" s="13" customFormat="1" ht="10.199999999999999">
      <c r="B392" s="195"/>
      <c r="C392" s="196"/>
      <c r="D392" s="190" t="s">
        <v>172</v>
      </c>
      <c r="E392" s="197" t="s">
        <v>32</v>
      </c>
      <c r="F392" s="198" t="s">
        <v>188</v>
      </c>
      <c r="G392" s="196"/>
      <c r="H392" s="197" t="s">
        <v>32</v>
      </c>
      <c r="I392" s="199"/>
      <c r="J392" s="196"/>
      <c r="K392" s="196"/>
      <c r="L392" s="200"/>
      <c r="M392" s="201"/>
      <c r="N392" s="202"/>
      <c r="O392" s="202"/>
      <c r="P392" s="202"/>
      <c r="Q392" s="202"/>
      <c r="R392" s="202"/>
      <c r="S392" s="202"/>
      <c r="T392" s="203"/>
      <c r="AT392" s="204" t="s">
        <v>172</v>
      </c>
      <c r="AU392" s="204" t="s">
        <v>88</v>
      </c>
      <c r="AV392" s="13" t="s">
        <v>86</v>
      </c>
      <c r="AW392" s="13" t="s">
        <v>39</v>
      </c>
      <c r="AX392" s="13" t="s">
        <v>78</v>
      </c>
      <c r="AY392" s="204" t="s">
        <v>162</v>
      </c>
    </row>
    <row r="393" spans="1:65" s="14" customFormat="1" ht="10.199999999999999">
      <c r="B393" s="205"/>
      <c r="C393" s="206"/>
      <c r="D393" s="190" t="s">
        <v>172</v>
      </c>
      <c r="E393" s="207" t="s">
        <v>32</v>
      </c>
      <c r="F393" s="208" t="s">
        <v>108</v>
      </c>
      <c r="G393" s="206"/>
      <c r="H393" s="209">
        <v>165.6</v>
      </c>
      <c r="I393" s="210"/>
      <c r="J393" s="206"/>
      <c r="K393" s="206"/>
      <c r="L393" s="211"/>
      <c r="M393" s="212"/>
      <c r="N393" s="213"/>
      <c r="O393" s="213"/>
      <c r="P393" s="213"/>
      <c r="Q393" s="213"/>
      <c r="R393" s="213"/>
      <c r="S393" s="213"/>
      <c r="T393" s="214"/>
      <c r="AT393" s="215" t="s">
        <v>172</v>
      </c>
      <c r="AU393" s="215" t="s">
        <v>88</v>
      </c>
      <c r="AV393" s="14" t="s">
        <v>88</v>
      </c>
      <c r="AW393" s="14" t="s">
        <v>39</v>
      </c>
      <c r="AX393" s="14" t="s">
        <v>78</v>
      </c>
      <c r="AY393" s="215" t="s">
        <v>162</v>
      </c>
    </row>
    <row r="394" spans="1:65" s="14" customFormat="1" ht="10.199999999999999">
      <c r="B394" s="205"/>
      <c r="C394" s="206"/>
      <c r="D394" s="190" t="s">
        <v>172</v>
      </c>
      <c r="E394" s="207" t="s">
        <v>32</v>
      </c>
      <c r="F394" s="208" t="s">
        <v>111</v>
      </c>
      <c r="G394" s="206"/>
      <c r="H394" s="209">
        <v>8.19</v>
      </c>
      <c r="I394" s="210"/>
      <c r="J394" s="206"/>
      <c r="K394" s="206"/>
      <c r="L394" s="211"/>
      <c r="M394" s="212"/>
      <c r="N394" s="213"/>
      <c r="O394" s="213"/>
      <c r="P394" s="213"/>
      <c r="Q394" s="213"/>
      <c r="R394" s="213"/>
      <c r="S394" s="213"/>
      <c r="T394" s="214"/>
      <c r="AT394" s="215" t="s">
        <v>172</v>
      </c>
      <c r="AU394" s="215" t="s">
        <v>88</v>
      </c>
      <c r="AV394" s="14" t="s">
        <v>88</v>
      </c>
      <c r="AW394" s="14" t="s">
        <v>39</v>
      </c>
      <c r="AX394" s="14" t="s">
        <v>78</v>
      </c>
      <c r="AY394" s="215" t="s">
        <v>162</v>
      </c>
    </row>
    <row r="395" spans="1:65" s="15" customFormat="1" ht="10.199999999999999">
      <c r="B395" s="216"/>
      <c r="C395" s="217"/>
      <c r="D395" s="190" t="s">
        <v>172</v>
      </c>
      <c r="E395" s="218" t="s">
        <v>32</v>
      </c>
      <c r="F395" s="219" t="s">
        <v>175</v>
      </c>
      <c r="G395" s="217"/>
      <c r="H395" s="220">
        <v>173.79</v>
      </c>
      <c r="I395" s="221"/>
      <c r="J395" s="217"/>
      <c r="K395" s="217"/>
      <c r="L395" s="222"/>
      <c r="M395" s="223"/>
      <c r="N395" s="224"/>
      <c r="O395" s="224"/>
      <c r="P395" s="224"/>
      <c r="Q395" s="224"/>
      <c r="R395" s="224"/>
      <c r="S395" s="224"/>
      <c r="T395" s="225"/>
      <c r="AT395" s="226" t="s">
        <v>172</v>
      </c>
      <c r="AU395" s="226" t="s">
        <v>88</v>
      </c>
      <c r="AV395" s="15" t="s">
        <v>168</v>
      </c>
      <c r="AW395" s="15" t="s">
        <v>39</v>
      </c>
      <c r="AX395" s="15" t="s">
        <v>86</v>
      </c>
      <c r="AY395" s="226" t="s">
        <v>162</v>
      </c>
    </row>
    <row r="396" spans="1:65" s="2" customFormat="1" ht="24.15" customHeight="1">
      <c r="A396" s="37"/>
      <c r="B396" s="38"/>
      <c r="C396" s="177" t="s">
        <v>493</v>
      </c>
      <c r="D396" s="177" t="s">
        <v>164</v>
      </c>
      <c r="E396" s="178" t="s">
        <v>494</v>
      </c>
      <c r="F396" s="179" t="s">
        <v>495</v>
      </c>
      <c r="G396" s="180" t="s">
        <v>94</v>
      </c>
      <c r="H396" s="181">
        <v>548.58000000000004</v>
      </c>
      <c r="I396" s="182"/>
      <c r="J396" s="183">
        <f>ROUND(I396*H396,2)</f>
        <v>0</v>
      </c>
      <c r="K396" s="179" t="s">
        <v>167</v>
      </c>
      <c r="L396" s="42"/>
      <c r="M396" s="184" t="s">
        <v>32</v>
      </c>
      <c r="N396" s="185" t="s">
        <v>49</v>
      </c>
      <c r="O396" s="67"/>
      <c r="P396" s="186">
        <f>O396*H396</f>
        <v>0</v>
      </c>
      <c r="Q396" s="186">
        <v>0</v>
      </c>
      <c r="R396" s="186">
        <f>Q396*H396</f>
        <v>0</v>
      </c>
      <c r="S396" s="186">
        <v>0</v>
      </c>
      <c r="T396" s="187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188" t="s">
        <v>168</v>
      </c>
      <c r="AT396" s="188" t="s">
        <v>164</v>
      </c>
      <c r="AU396" s="188" t="s">
        <v>88</v>
      </c>
      <c r="AY396" s="19" t="s">
        <v>162</v>
      </c>
      <c r="BE396" s="189">
        <f>IF(N396="základní",J396,0)</f>
        <v>0</v>
      </c>
      <c r="BF396" s="189">
        <f>IF(N396="snížená",J396,0)</f>
        <v>0</v>
      </c>
      <c r="BG396" s="189">
        <f>IF(N396="zákl. přenesená",J396,0)</f>
        <v>0</v>
      </c>
      <c r="BH396" s="189">
        <f>IF(N396="sníž. přenesená",J396,0)</f>
        <v>0</v>
      </c>
      <c r="BI396" s="189">
        <f>IF(N396="nulová",J396,0)</f>
        <v>0</v>
      </c>
      <c r="BJ396" s="19" t="s">
        <v>86</v>
      </c>
      <c r="BK396" s="189">
        <f>ROUND(I396*H396,2)</f>
        <v>0</v>
      </c>
      <c r="BL396" s="19" t="s">
        <v>168</v>
      </c>
      <c r="BM396" s="188" t="s">
        <v>496</v>
      </c>
    </row>
    <row r="397" spans="1:65" s="2" customFormat="1" ht="86.4">
      <c r="A397" s="37"/>
      <c r="B397" s="38"/>
      <c r="C397" s="39"/>
      <c r="D397" s="190" t="s">
        <v>170</v>
      </c>
      <c r="E397" s="39"/>
      <c r="F397" s="191" t="s">
        <v>492</v>
      </c>
      <c r="G397" s="39"/>
      <c r="H397" s="39"/>
      <c r="I397" s="192"/>
      <c r="J397" s="39"/>
      <c r="K397" s="39"/>
      <c r="L397" s="42"/>
      <c r="M397" s="193"/>
      <c r="N397" s="194"/>
      <c r="O397" s="67"/>
      <c r="P397" s="67"/>
      <c r="Q397" s="67"/>
      <c r="R397" s="67"/>
      <c r="S397" s="67"/>
      <c r="T397" s="68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19" t="s">
        <v>170</v>
      </c>
      <c r="AU397" s="19" t="s">
        <v>88</v>
      </c>
    </row>
    <row r="398" spans="1:65" s="13" customFormat="1" ht="10.199999999999999">
      <c r="B398" s="195"/>
      <c r="C398" s="196"/>
      <c r="D398" s="190" t="s">
        <v>172</v>
      </c>
      <c r="E398" s="197" t="s">
        <v>32</v>
      </c>
      <c r="F398" s="198" t="s">
        <v>173</v>
      </c>
      <c r="G398" s="196"/>
      <c r="H398" s="197" t="s">
        <v>32</v>
      </c>
      <c r="I398" s="199"/>
      <c r="J398" s="196"/>
      <c r="K398" s="196"/>
      <c r="L398" s="200"/>
      <c r="M398" s="201"/>
      <c r="N398" s="202"/>
      <c r="O398" s="202"/>
      <c r="P398" s="202"/>
      <c r="Q398" s="202"/>
      <c r="R398" s="202"/>
      <c r="S398" s="202"/>
      <c r="T398" s="203"/>
      <c r="AT398" s="204" t="s">
        <v>172</v>
      </c>
      <c r="AU398" s="204" t="s">
        <v>88</v>
      </c>
      <c r="AV398" s="13" t="s">
        <v>86</v>
      </c>
      <c r="AW398" s="13" t="s">
        <v>39</v>
      </c>
      <c r="AX398" s="13" t="s">
        <v>78</v>
      </c>
      <c r="AY398" s="204" t="s">
        <v>162</v>
      </c>
    </row>
    <row r="399" spans="1:65" s="13" customFormat="1" ht="10.199999999999999">
      <c r="B399" s="195"/>
      <c r="C399" s="196"/>
      <c r="D399" s="190" t="s">
        <v>172</v>
      </c>
      <c r="E399" s="197" t="s">
        <v>32</v>
      </c>
      <c r="F399" s="198" t="s">
        <v>188</v>
      </c>
      <c r="G399" s="196"/>
      <c r="H399" s="197" t="s">
        <v>32</v>
      </c>
      <c r="I399" s="199"/>
      <c r="J399" s="196"/>
      <c r="K399" s="196"/>
      <c r="L399" s="200"/>
      <c r="M399" s="201"/>
      <c r="N399" s="202"/>
      <c r="O399" s="202"/>
      <c r="P399" s="202"/>
      <c r="Q399" s="202"/>
      <c r="R399" s="202"/>
      <c r="S399" s="202"/>
      <c r="T399" s="203"/>
      <c r="AT399" s="204" t="s">
        <v>172</v>
      </c>
      <c r="AU399" s="204" t="s">
        <v>88</v>
      </c>
      <c r="AV399" s="13" t="s">
        <v>86</v>
      </c>
      <c r="AW399" s="13" t="s">
        <v>39</v>
      </c>
      <c r="AX399" s="13" t="s">
        <v>78</v>
      </c>
      <c r="AY399" s="204" t="s">
        <v>162</v>
      </c>
    </row>
    <row r="400" spans="1:65" s="14" customFormat="1" ht="10.199999999999999">
      <c r="B400" s="205"/>
      <c r="C400" s="206"/>
      <c r="D400" s="190" t="s">
        <v>172</v>
      </c>
      <c r="E400" s="207" t="s">
        <v>32</v>
      </c>
      <c r="F400" s="208" t="s">
        <v>115</v>
      </c>
      <c r="G400" s="206"/>
      <c r="H400" s="209">
        <v>426.64</v>
      </c>
      <c r="I400" s="210"/>
      <c r="J400" s="206"/>
      <c r="K400" s="206"/>
      <c r="L400" s="211"/>
      <c r="M400" s="212"/>
      <c r="N400" s="213"/>
      <c r="O400" s="213"/>
      <c r="P400" s="213"/>
      <c r="Q400" s="213"/>
      <c r="R400" s="213"/>
      <c r="S400" s="213"/>
      <c r="T400" s="214"/>
      <c r="AT400" s="215" t="s">
        <v>172</v>
      </c>
      <c r="AU400" s="215" t="s">
        <v>88</v>
      </c>
      <c r="AV400" s="14" t="s">
        <v>88</v>
      </c>
      <c r="AW400" s="14" t="s">
        <v>39</v>
      </c>
      <c r="AX400" s="14" t="s">
        <v>78</v>
      </c>
      <c r="AY400" s="215" t="s">
        <v>162</v>
      </c>
    </row>
    <row r="401" spans="1:65" s="14" customFormat="1" ht="10.199999999999999">
      <c r="B401" s="205"/>
      <c r="C401" s="206"/>
      <c r="D401" s="190" t="s">
        <v>172</v>
      </c>
      <c r="E401" s="207" t="s">
        <v>32</v>
      </c>
      <c r="F401" s="208" t="s">
        <v>119</v>
      </c>
      <c r="G401" s="206"/>
      <c r="H401" s="209">
        <v>110.5</v>
      </c>
      <c r="I401" s="210"/>
      <c r="J401" s="206"/>
      <c r="K401" s="206"/>
      <c r="L401" s="211"/>
      <c r="M401" s="212"/>
      <c r="N401" s="213"/>
      <c r="O401" s="213"/>
      <c r="P401" s="213"/>
      <c r="Q401" s="213"/>
      <c r="R401" s="213"/>
      <c r="S401" s="213"/>
      <c r="T401" s="214"/>
      <c r="AT401" s="215" t="s">
        <v>172</v>
      </c>
      <c r="AU401" s="215" t="s">
        <v>88</v>
      </c>
      <c r="AV401" s="14" t="s">
        <v>88</v>
      </c>
      <c r="AW401" s="14" t="s">
        <v>39</v>
      </c>
      <c r="AX401" s="14" t="s">
        <v>78</v>
      </c>
      <c r="AY401" s="215" t="s">
        <v>162</v>
      </c>
    </row>
    <row r="402" spans="1:65" s="14" customFormat="1" ht="10.199999999999999">
      <c r="B402" s="205"/>
      <c r="C402" s="206"/>
      <c r="D402" s="190" t="s">
        <v>172</v>
      </c>
      <c r="E402" s="207" t="s">
        <v>32</v>
      </c>
      <c r="F402" s="208" t="s">
        <v>125</v>
      </c>
      <c r="G402" s="206"/>
      <c r="H402" s="209">
        <v>8.67</v>
      </c>
      <c r="I402" s="210"/>
      <c r="J402" s="206"/>
      <c r="K402" s="206"/>
      <c r="L402" s="211"/>
      <c r="M402" s="212"/>
      <c r="N402" s="213"/>
      <c r="O402" s="213"/>
      <c r="P402" s="213"/>
      <c r="Q402" s="213"/>
      <c r="R402" s="213"/>
      <c r="S402" s="213"/>
      <c r="T402" s="214"/>
      <c r="AT402" s="215" t="s">
        <v>172</v>
      </c>
      <c r="AU402" s="215" t="s">
        <v>88</v>
      </c>
      <c r="AV402" s="14" t="s">
        <v>88</v>
      </c>
      <c r="AW402" s="14" t="s">
        <v>39</v>
      </c>
      <c r="AX402" s="14" t="s">
        <v>78</v>
      </c>
      <c r="AY402" s="215" t="s">
        <v>162</v>
      </c>
    </row>
    <row r="403" spans="1:65" s="14" customFormat="1" ht="10.199999999999999">
      <c r="B403" s="205"/>
      <c r="C403" s="206"/>
      <c r="D403" s="190" t="s">
        <v>172</v>
      </c>
      <c r="E403" s="207" t="s">
        <v>32</v>
      </c>
      <c r="F403" s="208" t="s">
        <v>128</v>
      </c>
      <c r="G403" s="206"/>
      <c r="H403" s="209">
        <v>2.77</v>
      </c>
      <c r="I403" s="210"/>
      <c r="J403" s="206"/>
      <c r="K403" s="206"/>
      <c r="L403" s="211"/>
      <c r="M403" s="212"/>
      <c r="N403" s="213"/>
      <c r="O403" s="213"/>
      <c r="P403" s="213"/>
      <c r="Q403" s="213"/>
      <c r="R403" s="213"/>
      <c r="S403" s="213"/>
      <c r="T403" s="214"/>
      <c r="AT403" s="215" t="s">
        <v>172</v>
      </c>
      <c r="AU403" s="215" t="s">
        <v>88</v>
      </c>
      <c r="AV403" s="14" t="s">
        <v>88</v>
      </c>
      <c r="AW403" s="14" t="s">
        <v>39</v>
      </c>
      <c r="AX403" s="14" t="s">
        <v>78</v>
      </c>
      <c r="AY403" s="215" t="s">
        <v>162</v>
      </c>
    </row>
    <row r="404" spans="1:65" s="15" customFormat="1" ht="10.199999999999999">
      <c r="B404" s="216"/>
      <c r="C404" s="217"/>
      <c r="D404" s="190" t="s">
        <v>172</v>
      </c>
      <c r="E404" s="218" t="s">
        <v>32</v>
      </c>
      <c r="F404" s="219" t="s">
        <v>175</v>
      </c>
      <c r="G404" s="217"/>
      <c r="H404" s="220">
        <v>548.58000000000004</v>
      </c>
      <c r="I404" s="221"/>
      <c r="J404" s="217"/>
      <c r="K404" s="217"/>
      <c r="L404" s="222"/>
      <c r="M404" s="223"/>
      <c r="N404" s="224"/>
      <c r="O404" s="224"/>
      <c r="P404" s="224"/>
      <c r="Q404" s="224"/>
      <c r="R404" s="224"/>
      <c r="S404" s="224"/>
      <c r="T404" s="225"/>
      <c r="AT404" s="226" t="s">
        <v>172</v>
      </c>
      <c r="AU404" s="226" t="s">
        <v>88</v>
      </c>
      <c r="AV404" s="15" t="s">
        <v>168</v>
      </c>
      <c r="AW404" s="15" t="s">
        <v>39</v>
      </c>
      <c r="AX404" s="15" t="s">
        <v>86</v>
      </c>
      <c r="AY404" s="226" t="s">
        <v>162</v>
      </c>
    </row>
    <row r="405" spans="1:65" s="2" customFormat="1" ht="14.4" customHeight="1">
      <c r="A405" s="37"/>
      <c r="B405" s="38"/>
      <c r="C405" s="177" t="s">
        <v>497</v>
      </c>
      <c r="D405" s="177" t="s">
        <v>164</v>
      </c>
      <c r="E405" s="178" t="s">
        <v>498</v>
      </c>
      <c r="F405" s="179" t="s">
        <v>499</v>
      </c>
      <c r="G405" s="180" t="s">
        <v>94</v>
      </c>
      <c r="H405" s="181">
        <v>10.130000000000001</v>
      </c>
      <c r="I405" s="182"/>
      <c r="J405" s="183">
        <f>ROUND(I405*H405,2)</f>
        <v>0</v>
      </c>
      <c r="K405" s="179" t="s">
        <v>32</v>
      </c>
      <c r="L405" s="42"/>
      <c r="M405" s="184" t="s">
        <v>32</v>
      </c>
      <c r="N405" s="185" t="s">
        <v>49</v>
      </c>
      <c r="O405" s="67"/>
      <c r="P405" s="186">
        <f>O405*H405</f>
        <v>0</v>
      </c>
      <c r="Q405" s="186">
        <v>0.20399999999999999</v>
      </c>
      <c r="R405" s="186">
        <f>Q405*H405</f>
        <v>2.0665200000000001</v>
      </c>
      <c r="S405" s="186">
        <v>0</v>
      </c>
      <c r="T405" s="187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188" t="s">
        <v>168</v>
      </c>
      <c r="AT405" s="188" t="s">
        <v>164</v>
      </c>
      <c r="AU405" s="188" t="s">
        <v>88</v>
      </c>
      <c r="AY405" s="19" t="s">
        <v>162</v>
      </c>
      <c r="BE405" s="189">
        <f>IF(N405="základní",J405,0)</f>
        <v>0</v>
      </c>
      <c r="BF405" s="189">
        <f>IF(N405="snížená",J405,0)</f>
        <v>0</v>
      </c>
      <c r="BG405" s="189">
        <f>IF(N405="zákl. přenesená",J405,0)</f>
        <v>0</v>
      </c>
      <c r="BH405" s="189">
        <f>IF(N405="sníž. přenesená",J405,0)</f>
        <v>0</v>
      </c>
      <c r="BI405" s="189">
        <f>IF(N405="nulová",J405,0)</f>
        <v>0</v>
      </c>
      <c r="BJ405" s="19" t="s">
        <v>86</v>
      </c>
      <c r="BK405" s="189">
        <f>ROUND(I405*H405,2)</f>
        <v>0</v>
      </c>
      <c r="BL405" s="19" t="s">
        <v>168</v>
      </c>
      <c r="BM405" s="188" t="s">
        <v>500</v>
      </c>
    </row>
    <row r="406" spans="1:65" s="13" customFormat="1" ht="10.199999999999999">
      <c r="B406" s="195"/>
      <c r="C406" s="196"/>
      <c r="D406" s="190" t="s">
        <v>172</v>
      </c>
      <c r="E406" s="197" t="s">
        <v>32</v>
      </c>
      <c r="F406" s="198" t="s">
        <v>173</v>
      </c>
      <c r="G406" s="196"/>
      <c r="H406" s="197" t="s">
        <v>32</v>
      </c>
      <c r="I406" s="199"/>
      <c r="J406" s="196"/>
      <c r="K406" s="196"/>
      <c r="L406" s="200"/>
      <c r="M406" s="201"/>
      <c r="N406" s="202"/>
      <c r="O406" s="202"/>
      <c r="P406" s="202"/>
      <c r="Q406" s="202"/>
      <c r="R406" s="202"/>
      <c r="S406" s="202"/>
      <c r="T406" s="203"/>
      <c r="AT406" s="204" t="s">
        <v>172</v>
      </c>
      <c r="AU406" s="204" t="s">
        <v>88</v>
      </c>
      <c r="AV406" s="13" t="s">
        <v>86</v>
      </c>
      <c r="AW406" s="13" t="s">
        <v>39</v>
      </c>
      <c r="AX406" s="13" t="s">
        <v>78</v>
      </c>
      <c r="AY406" s="204" t="s">
        <v>162</v>
      </c>
    </row>
    <row r="407" spans="1:65" s="13" customFormat="1" ht="10.199999999999999">
      <c r="B407" s="195"/>
      <c r="C407" s="196"/>
      <c r="D407" s="190" t="s">
        <v>172</v>
      </c>
      <c r="E407" s="197" t="s">
        <v>32</v>
      </c>
      <c r="F407" s="198" t="s">
        <v>188</v>
      </c>
      <c r="G407" s="196"/>
      <c r="H407" s="197" t="s">
        <v>32</v>
      </c>
      <c r="I407" s="199"/>
      <c r="J407" s="196"/>
      <c r="K407" s="196"/>
      <c r="L407" s="200"/>
      <c r="M407" s="201"/>
      <c r="N407" s="202"/>
      <c r="O407" s="202"/>
      <c r="P407" s="202"/>
      <c r="Q407" s="202"/>
      <c r="R407" s="202"/>
      <c r="S407" s="202"/>
      <c r="T407" s="203"/>
      <c r="AT407" s="204" t="s">
        <v>172</v>
      </c>
      <c r="AU407" s="204" t="s">
        <v>88</v>
      </c>
      <c r="AV407" s="13" t="s">
        <v>86</v>
      </c>
      <c r="AW407" s="13" t="s">
        <v>39</v>
      </c>
      <c r="AX407" s="13" t="s">
        <v>78</v>
      </c>
      <c r="AY407" s="204" t="s">
        <v>162</v>
      </c>
    </row>
    <row r="408" spans="1:65" s="14" customFormat="1" ht="10.199999999999999">
      <c r="B408" s="205"/>
      <c r="C408" s="206"/>
      <c r="D408" s="190" t="s">
        <v>172</v>
      </c>
      <c r="E408" s="207" t="s">
        <v>32</v>
      </c>
      <c r="F408" s="208" t="s">
        <v>92</v>
      </c>
      <c r="G408" s="206"/>
      <c r="H408" s="209">
        <v>10.130000000000001</v>
      </c>
      <c r="I408" s="210"/>
      <c r="J408" s="206"/>
      <c r="K408" s="206"/>
      <c r="L408" s="211"/>
      <c r="M408" s="212"/>
      <c r="N408" s="213"/>
      <c r="O408" s="213"/>
      <c r="P408" s="213"/>
      <c r="Q408" s="213"/>
      <c r="R408" s="213"/>
      <c r="S408" s="213"/>
      <c r="T408" s="214"/>
      <c r="AT408" s="215" t="s">
        <v>172</v>
      </c>
      <c r="AU408" s="215" t="s">
        <v>88</v>
      </c>
      <c r="AV408" s="14" t="s">
        <v>88</v>
      </c>
      <c r="AW408" s="14" t="s">
        <v>39</v>
      </c>
      <c r="AX408" s="14" t="s">
        <v>78</v>
      </c>
      <c r="AY408" s="215" t="s">
        <v>162</v>
      </c>
    </row>
    <row r="409" spans="1:65" s="15" customFormat="1" ht="10.199999999999999">
      <c r="B409" s="216"/>
      <c r="C409" s="217"/>
      <c r="D409" s="190" t="s">
        <v>172</v>
      </c>
      <c r="E409" s="218" t="s">
        <v>32</v>
      </c>
      <c r="F409" s="219" t="s">
        <v>175</v>
      </c>
      <c r="G409" s="217"/>
      <c r="H409" s="220">
        <v>10.130000000000001</v>
      </c>
      <c r="I409" s="221"/>
      <c r="J409" s="217"/>
      <c r="K409" s="217"/>
      <c r="L409" s="222"/>
      <c r="M409" s="223"/>
      <c r="N409" s="224"/>
      <c r="O409" s="224"/>
      <c r="P409" s="224"/>
      <c r="Q409" s="224"/>
      <c r="R409" s="224"/>
      <c r="S409" s="224"/>
      <c r="T409" s="225"/>
      <c r="AT409" s="226" t="s">
        <v>172</v>
      </c>
      <c r="AU409" s="226" t="s">
        <v>88</v>
      </c>
      <c r="AV409" s="15" t="s">
        <v>168</v>
      </c>
      <c r="AW409" s="15" t="s">
        <v>39</v>
      </c>
      <c r="AX409" s="15" t="s">
        <v>86</v>
      </c>
      <c r="AY409" s="226" t="s">
        <v>162</v>
      </c>
    </row>
    <row r="410" spans="1:65" s="2" customFormat="1" ht="14.4" customHeight="1">
      <c r="A410" s="37"/>
      <c r="B410" s="38"/>
      <c r="C410" s="177" t="s">
        <v>501</v>
      </c>
      <c r="D410" s="177" t="s">
        <v>164</v>
      </c>
      <c r="E410" s="178" t="s">
        <v>502</v>
      </c>
      <c r="F410" s="179" t="s">
        <v>503</v>
      </c>
      <c r="G410" s="180" t="s">
        <v>94</v>
      </c>
      <c r="H410" s="181">
        <v>1220.07</v>
      </c>
      <c r="I410" s="182"/>
      <c r="J410" s="183">
        <f>ROUND(I410*H410,2)</f>
        <v>0</v>
      </c>
      <c r="K410" s="179" t="s">
        <v>167</v>
      </c>
      <c r="L410" s="42"/>
      <c r="M410" s="184" t="s">
        <v>32</v>
      </c>
      <c r="N410" s="185" t="s">
        <v>49</v>
      </c>
      <c r="O410" s="67"/>
      <c r="P410" s="186">
        <f>O410*H410</f>
        <v>0</v>
      </c>
      <c r="Q410" s="186">
        <v>0</v>
      </c>
      <c r="R410" s="186">
        <f>Q410*H410</f>
        <v>0</v>
      </c>
      <c r="S410" s="186">
        <v>0</v>
      </c>
      <c r="T410" s="187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188" t="s">
        <v>168</v>
      </c>
      <c r="AT410" s="188" t="s">
        <v>164</v>
      </c>
      <c r="AU410" s="188" t="s">
        <v>88</v>
      </c>
      <c r="AY410" s="19" t="s">
        <v>162</v>
      </c>
      <c r="BE410" s="189">
        <f>IF(N410="základní",J410,0)</f>
        <v>0</v>
      </c>
      <c r="BF410" s="189">
        <f>IF(N410="snížená",J410,0)</f>
        <v>0</v>
      </c>
      <c r="BG410" s="189">
        <f>IF(N410="zákl. přenesená",J410,0)</f>
        <v>0</v>
      </c>
      <c r="BH410" s="189">
        <f>IF(N410="sníž. přenesená",J410,0)</f>
        <v>0</v>
      </c>
      <c r="BI410" s="189">
        <f>IF(N410="nulová",J410,0)</f>
        <v>0</v>
      </c>
      <c r="BJ410" s="19" t="s">
        <v>86</v>
      </c>
      <c r="BK410" s="189">
        <f>ROUND(I410*H410,2)</f>
        <v>0</v>
      </c>
      <c r="BL410" s="19" t="s">
        <v>168</v>
      </c>
      <c r="BM410" s="188" t="s">
        <v>504</v>
      </c>
    </row>
    <row r="411" spans="1:65" s="13" customFormat="1" ht="10.199999999999999">
      <c r="B411" s="195"/>
      <c r="C411" s="196"/>
      <c r="D411" s="190" t="s">
        <v>172</v>
      </c>
      <c r="E411" s="197" t="s">
        <v>32</v>
      </c>
      <c r="F411" s="198" t="s">
        <v>173</v>
      </c>
      <c r="G411" s="196"/>
      <c r="H411" s="197" t="s">
        <v>32</v>
      </c>
      <c r="I411" s="199"/>
      <c r="J411" s="196"/>
      <c r="K411" s="196"/>
      <c r="L411" s="200"/>
      <c r="M411" s="201"/>
      <c r="N411" s="202"/>
      <c r="O411" s="202"/>
      <c r="P411" s="202"/>
      <c r="Q411" s="202"/>
      <c r="R411" s="202"/>
      <c r="S411" s="202"/>
      <c r="T411" s="203"/>
      <c r="AT411" s="204" t="s">
        <v>172</v>
      </c>
      <c r="AU411" s="204" t="s">
        <v>88</v>
      </c>
      <c r="AV411" s="13" t="s">
        <v>86</v>
      </c>
      <c r="AW411" s="13" t="s">
        <v>39</v>
      </c>
      <c r="AX411" s="13" t="s">
        <v>78</v>
      </c>
      <c r="AY411" s="204" t="s">
        <v>162</v>
      </c>
    </row>
    <row r="412" spans="1:65" s="13" customFormat="1" ht="10.199999999999999">
      <c r="B412" s="195"/>
      <c r="C412" s="196"/>
      <c r="D412" s="190" t="s">
        <v>172</v>
      </c>
      <c r="E412" s="197" t="s">
        <v>32</v>
      </c>
      <c r="F412" s="198" t="s">
        <v>188</v>
      </c>
      <c r="G412" s="196"/>
      <c r="H412" s="197" t="s">
        <v>32</v>
      </c>
      <c r="I412" s="199"/>
      <c r="J412" s="196"/>
      <c r="K412" s="196"/>
      <c r="L412" s="200"/>
      <c r="M412" s="201"/>
      <c r="N412" s="202"/>
      <c r="O412" s="202"/>
      <c r="P412" s="202"/>
      <c r="Q412" s="202"/>
      <c r="R412" s="202"/>
      <c r="S412" s="202"/>
      <c r="T412" s="203"/>
      <c r="AT412" s="204" t="s">
        <v>172</v>
      </c>
      <c r="AU412" s="204" t="s">
        <v>88</v>
      </c>
      <c r="AV412" s="13" t="s">
        <v>86</v>
      </c>
      <c r="AW412" s="13" t="s">
        <v>39</v>
      </c>
      <c r="AX412" s="13" t="s">
        <v>78</v>
      </c>
      <c r="AY412" s="204" t="s">
        <v>162</v>
      </c>
    </row>
    <row r="413" spans="1:65" s="14" customFormat="1" ht="10.199999999999999">
      <c r="B413" s="205"/>
      <c r="C413" s="206"/>
      <c r="D413" s="190" t="s">
        <v>172</v>
      </c>
      <c r="E413" s="207" t="s">
        <v>32</v>
      </c>
      <c r="F413" s="208" t="s">
        <v>115</v>
      </c>
      <c r="G413" s="206"/>
      <c r="H413" s="209">
        <v>426.64</v>
      </c>
      <c r="I413" s="210"/>
      <c r="J413" s="206"/>
      <c r="K413" s="206"/>
      <c r="L413" s="211"/>
      <c r="M413" s="212"/>
      <c r="N413" s="213"/>
      <c r="O413" s="213"/>
      <c r="P413" s="213"/>
      <c r="Q413" s="213"/>
      <c r="R413" s="213"/>
      <c r="S413" s="213"/>
      <c r="T413" s="214"/>
      <c r="AT413" s="215" t="s">
        <v>172</v>
      </c>
      <c r="AU413" s="215" t="s">
        <v>88</v>
      </c>
      <c r="AV413" s="14" t="s">
        <v>88</v>
      </c>
      <c r="AW413" s="14" t="s">
        <v>39</v>
      </c>
      <c r="AX413" s="14" t="s">
        <v>78</v>
      </c>
      <c r="AY413" s="215" t="s">
        <v>162</v>
      </c>
    </row>
    <row r="414" spans="1:65" s="14" customFormat="1" ht="10.199999999999999">
      <c r="B414" s="205"/>
      <c r="C414" s="206"/>
      <c r="D414" s="190" t="s">
        <v>172</v>
      </c>
      <c r="E414" s="207" t="s">
        <v>32</v>
      </c>
      <c r="F414" s="208" t="s">
        <v>119</v>
      </c>
      <c r="G414" s="206"/>
      <c r="H414" s="209">
        <v>110.5</v>
      </c>
      <c r="I414" s="210"/>
      <c r="J414" s="206"/>
      <c r="K414" s="206"/>
      <c r="L414" s="211"/>
      <c r="M414" s="212"/>
      <c r="N414" s="213"/>
      <c r="O414" s="213"/>
      <c r="P414" s="213"/>
      <c r="Q414" s="213"/>
      <c r="R414" s="213"/>
      <c r="S414" s="213"/>
      <c r="T414" s="214"/>
      <c r="AT414" s="215" t="s">
        <v>172</v>
      </c>
      <c r="AU414" s="215" t="s">
        <v>88</v>
      </c>
      <c r="AV414" s="14" t="s">
        <v>88</v>
      </c>
      <c r="AW414" s="14" t="s">
        <v>39</v>
      </c>
      <c r="AX414" s="14" t="s">
        <v>78</v>
      </c>
      <c r="AY414" s="215" t="s">
        <v>162</v>
      </c>
    </row>
    <row r="415" spans="1:65" s="14" customFormat="1" ht="10.199999999999999">
      <c r="B415" s="205"/>
      <c r="C415" s="206"/>
      <c r="D415" s="190" t="s">
        <v>172</v>
      </c>
      <c r="E415" s="207" t="s">
        <v>32</v>
      </c>
      <c r="F415" s="208" t="s">
        <v>122</v>
      </c>
      <c r="G415" s="206"/>
      <c r="H415" s="209">
        <v>674.26</v>
      </c>
      <c r="I415" s="210"/>
      <c r="J415" s="206"/>
      <c r="K415" s="206"/>
      <c r="L415" s="211"/>
      <c r="M415" s="212"/>
      <c r="N415" s="213"/>
      <c r="O415" s="213"/>
      <c r="P415" s="213"/>
      <c r="Q415" s="213"/>
      <c r="R415" s="213"/>
      <c r="S415" s="213"/>
      <c r="T415" s="214"/>
      <c r="AT415" s="215" t="s">
        <v>172</v>
      </c>
      <c r="AU415" s="215" t="s">
        <v>88</v>
      </c>
      <c r="AV415" s="14" t="s">
        <v>88</v>
      </c>
      <c r="AW415" s="14" t="s">
        <v>39</v>
      </c>
      <c r="AX415" s="14" t="s">
        <v>78</v>
      </c>
      <c r="AY415" s="215" t="s">
        <v>162</v>
      </c>
    </row>
    <row r="416" spans="1:65" s="14" customFormat="1" ht="10.199999999999999">
      <c r="B416" s="205"/>
      <c r="C416" s="206"/>
      <c r="D416" s="190" t="s">
        <v>172</v>
      </c>
      <c r="E416" s="207" t="s">
        <v>32</v>
      </c>
      <c r="F416" s="208" t="s">
        <v>125</v>
      </c>
      <c r="G416" s="206"/>
      <c r="H416" s="209">
        <v>8.67</v>
      </c>
      <c r="I416" s="210"/>
      <c r="J416" s="206"/>
      <c r="K416" s="206"/>
      <c r="L416" s="211"/>
      <c r="M416" s="212"/>
      <c r="N416" s="213"/>
      <c r="O416" s="213"/>
      <c r="P416" s="213"/>
      <c r="Q416" s="213"/>
      <c r="R416" s="213"/>
      <c r="S416" s="213"/>
      <c r="T416" s="214"/>
      <c r="AT416" s="215" t="s">
        <v>172</v>
      </c>
      <c r="AU416" s="215" t="s">
        <v>88</v>
      </c>
      <c r="AV416" s="14" t="s">
        <v>88</v>
      </c>
      <c r="AW416" s="14" t="s">
        <v>39</v>
      </c>
      <c r="AX416" s="14" t="s">
        <v>78</v>
      </c>
      <c r="AY416" s="215" t="s">
        <v>162</v>
      </c>
    </row>
    <row r="417" spans="1:65" s="15" customFormat="1" ht="10.199999999999999">
      <c r="B417" s="216"/>
      <c r="C417" s="217"/>
      <c r="D417" s="190" t="s">
        <v>172</v>
      </c>
      <c r="E417" s="218" t="s">
        <v>32</v>
      </c>
      <c r="F417" s="219" t="s">
        <v>175</v>
      </c>
      <c r="G417" s="217"/>
      <c r="H417" s="220">
        <v>1220.07</v>
      </c>
      <c r="I417" s="221"/>
      <c r="J417" s="217"/>
      <c r="K417" s="217"/>
      <c r="L417" s="222"/>
      <c r="M417" s="223"/>
      <c r="N417" s="224"/>
      <c r="O417" s="224"/>
      <c r="P417" s="224"/>
      <c r="Q417" s="224"/>
      <c r="R417" s="224"/>
      <c r="S417" s="224"/>
      <c r="T417" s="225"/>
      <c r="AT417" s="226" t="s">
        <v>172</v>
      </c>
      <c r="AU417" s="226" t="s">
        <v>88</v>
      </c>
      <c r="AV417" s="15" t="s">
        <v>168</v>
      </c>
      <c r="AW417" s="15" t="s">
        <v>39</v>
      </c>
      <c r="AX417" s="15" t="s">
        <v>86</v>
      </c>
      <c r="AY417" s="226" t="s">
        <v>162</v>
      </c>
    </row>
    <row r="418" spans="1:65" s="2" customFormat="1" ht="14.4" customHeight="1">
      <c r="A418" s="37"/>
      <c r="B418" s="38"/>
      <c r="C418" s="177" t="s">
        <v>505</v>
      </c>
      <c r="D418" s="177" t="s">
        <v>164</v>
      </c>
      <c r="E418" s="178" t="s">
        <v>506</v>
      </c>
      <c r="F418" s="179" t="s">
        <v>507</v>
      </c>
      <c r="G418" s="180" t="s">
        <v>94</v>
      </c>
      <c r="H418" s="181">
        <v>1220.07</v>
      </c>
      <c r="I418" s="182"/>
      <c r="J418" s="183">
        <f>ROUND(I418*H418,2)</f>
        <v>0</v>
      </c>
      <c r="K418" s="179" t="s">
        <v>167</v>
      </c>
      <c r="L418" s="42"/>
      <c r="M418" s="184" t="s">
        <v>32</v>
      </c>
      <c r="N418" s="185" t="s">
        <v>49</v>
      </c>
      <c r="O418" s="67"/>
      <c r="P418" s="186">
        <f>O418*H418</f>
        <v>0</v>
      </c>
      <c r="Q418" s="186">
        <v>0</v>
      </c>
      <c r="R418" s="186">
        <f>Q418*H418</f>
        <v>0</v>
      </c>
      <c r="S418" s="186">
        <v>0</v>
      </c>
      <c r="T418" s="187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188" t="s">
        <v>168</v>
      </c>
      <c r="AT418" s="188" t="s">
        <v>164</v>
      </c>
      <c r="AU418" s="188" t="s">
        <v>88</v>
      </c>
      <c r="AY418" s="19" t="s">
        <v>162</v>
      </c>
      <c r="BE418" s="189">
        <f>IF(N418="základní",J418,0)</f>
        <v>0</v>
      </c>
      <c r="BF418" s="189">
        <f>IF(N418="snížená",J418,0)</f>
        <v>0</v>
      </c>
      <c r="BG418" s="189">
        <f>IF(N418="zákl. přenesená",J418,0)</f>
        <v>0</v>
      </c>
      <c r="BH418" s="189">
        <f>IF(N418="sníž. přenesená",J418,0)</f>
        <v>0</v>
      </c>
      <c r="BI418" s="189">
        <f>IF(N418="nulová",J418,0)</f>
        <v>0</v>
      </c>
      <c r="BJ418" s="19" t="s">
        <v>86</v>
      </c>
      <c r="BK418" s="189">
        <f>ROUND(I418*H418,2)</f>
        <v>0</v>
      </c>
      <c r="BL418" s="19" t="s">
        <v>168</v>
      </c>
      <c r="BM418" s="188" t="s">
        <v>508</v>
      </c>
    </row>
    <row r="419" spans="1:65" s="13" customFormat="1" ht="10.199999999999999">
      <c r="B419" s="195"/>
      <c r="C419" s="196"/>
      <c r="D419" s="190" t="s">
        <v>172</v>
      </c>
      <c r="E419" s="197" t="s">
        <v>32</v>
      </c>
      <c r="F419" s="198" t="s">
        <v>173</v>
      </c>
      <c r="G419" s="196"/>
      <c r="H419" s="197" t="s">
        <v>32</v>
      </c>
      <c r="I419" s="199"/>
      <c r="J419" s="196"/>
      <c r="K419" s="196"/>
      <c r="L419" s="200"/>
      <c r="M419" s="201"/>
      <c r="N419" s="202"/>
      <c r="O419" s="202"/>
      <c r="P419" s="202"/>
      <c r="Q419" s="202"/>
      <c r="R419" s="202"/>
      <c r="S419" s="202"/>
      <c r="T419" s="203"/>
      <c r="AT419" s="204" t="s">
        <v>172</v>
      </c>
      <c r="AU419" s="204" t="s">
        <v>88</v>
      </c>
      <c r="AV419" s="13" t="s">
        <v>86</v>
      </c>
      <c r="AW419" s="13" t="s">
        <v>39</v>
      </c>
      <c r="AX419" s="13" t="s">
        <v>78</v>
      </c>
      <c r="AY419" s="204" t="s">
        <v>162</v>
      </c>
    </row>
    <row r="420" spans="1:65" s="13" customFormat="1" ht="10.199999999999999">
      <c r="B420" s="195"/>
      <c r="C420" s="196"/>
      <c r="D420" s="190" t="s">
        <v>172</v>
      </c>
      <c r="E420" s="197" t="s">
        <v>32</v>
      </c>
      <c r="F420" s="198" t="s">
        <v>188</v>
      </c>
      <c r="G420" s="196"/>
      <c r="H420" s="197" t="s">
        <v>32</v>
      </c>
      <c r="I420" s="199"/>
      <c r="J420" s="196"/>
      <c r="K420" s="196"/>
      <c r="L420" s="200"/>
      <c r="M420" s="201"/>
      <c r="N420" s="202"/>
      <c r="O420" s="202"/>
      <c r="P420" s="202"/>
      <c r="Q420" s="202"/>
      <c r="R420" s="202"/>
      <c r="S420" s="202"/>
      <c r="T420" s="203"/>
      <c r="AT420" s="204" t="s">
        <v>172</v>
      </c>
      <c r="AU420" s="204" t="s">
        <v>88</v>
      </c>
      <c r="AV420" s="13" t="s">
        <v>86</v>
      </c>
      <c r="AW420" s="13" t="s">
        <v>39</v>
      </c>
      <c r="AX420" s="13" t="s">
        <v>78</v>
      </c>
      <c r="AY420" s="204" t="s">
        <v>162</v>
      </c>
    </row>
    <row r="421" spans="1:65" s="14" customFormat="1" ht="10.199999999999999">
      <c r="B421" s="205"/>
      <c r="C421" s="206"/>
      <c r="D421" s="190" t="s">
        <v>172</v>
      </c>
      <c r="E421" s="207" t="s">
        <v>32</v>
      </c>
      <c r="F421" s="208" t="s">
        <v>115</v>
      </c>
      <c r="G421" s="206"/>
      <c r="H421" s="209">
        <v>426.64</v>
      </c>
      <c r="I421" s="210"/>
      <c r="J421" s="206"/>
      <c r="K421" s="206"/>
      <c r="L421" s="211"/>
      <c r="M421" s="212"/>
      <c r="N421" s="213"/>
      <c r="O421" s="213"/>
      <c r="P421" s="213"/>
      <c r="Q421" s="213"/>
      <c r="R421" s="213"/>
      <c r="S421" s="213"/>
      <c r="T421" s="214"/>
      <c r="AT421" s="215" t="s">
        <v>172</v>
      </c>
      <c r="AU421" s="215" t="s">
        <v>88</v>
      </c>
      <c r="AV421" s="14" t="s">
        <v>88</v>
      </c>
      <c r="AW421" s="14" t="s">
        <v>39</v>
      </c>
      <c r="AX421" s="14" t="s">
        <v>78</v>
      </c>
      <c r="AY421" s="215" t="s">
        <v>162</v>
      </c>
    </row>
    <row r="422" spans="1:65" s="14" customFormat="1" ht="10.199999999999999">
      <c r="B422" s="205"/>
      <c r="C422" s="206"/>
      <c r="D422" s="190" t="s">
        <v>172</v>
      </c>
      <c r="E422" s="207" t="s">
        <v>32</v>
      </c>
      <c r="F422" s="208" t="s">
        <v>119</v>
      </c>
      <c r="G422" s="206"/>
      <c r="H422" s="209">
        <v>110.5</v>
      </c>
      <c r="I422" s="210"/>
      <c r="J422" s="206"/>
      <c r="K422" s="206"/>
      <c r="L422" s="211"/>
      <c r="M422" s="212"/>
      <c r="N422" s="213"/>
      <c r="O422" s="213"/>
      <c r="P422" s="213"/>
      <c r="Q422" s="213"/>
      <c r="R422" s="213"/>
      <c r="S422" s="213"/>
      <c r="T422" s="214"/>
      <c r="AT422" s="215" t="s">
        <v>172</v>
      </c>
      <c r="AU422" s="215" t="s">
        <v>88</v>
      </c>
      <c r="AV422" s="14" t="s">
        <v>88</v>
      </c>
      <c r="AW422" s="14" t="s">
        <v>39</v>
      </c>
      <c r="AX422" s="14" t="s">
        <v>78</v>
      </c>
      <c r="AY422" s="215" t="s">
        <v>162</v>
      </c>
    </row>
    <row r="423" spans="1:65" s="14" customFormat="1" ht="10.199999999999999">
      <c r="B423" s="205"/>
      <c r="C423" s="206"/>
      <c r="D423" s="190" t="s">
        <v>172</v>
      </c>
      <c r="E423" s="207" t="s">
        <v>32</v>
      </c>
      <c r="F423" s="208" t="s">
        <v>122</v>
      </c>
      <c r="G423" s="206"/>
      <c r="H423" s="209">
        <v>674.26</v>
      </c>
      <c r="I423" s="210"/>
      <c r="J423" s="206"/>
      <c r="K423" s="206"/>
      <c r="L423" s="211"/>
      <c r="M423" s="212"/>
      <c r="N423" s="213"/>
      <c r="O423" s="213"/>
      <c r="P423" s="213"/>
      <c r="Q423" s="213"/>
      <c r="R423" s="213"/>
      <c r="S423" s="213"/>
      <c r="T423" s="214"/>
      <c r="AT423" s="215" t="s">
        <v>172</v>
      </c>
      <c r="AU423" s="215" t="s">
        <v>88</v>
      </c>
      <c r="AV423" s="14" t="s">
        <v>88</v>
      </c>
      <c r="AW423" s="14" t="s">
        <v>39</v>
      </c>
      <c r="AX423" s="14" t="s">
        <v>78</v>
      </c>
      <c r="AY423" s="215" t="s">
        <v>162</v>
      </c>
    </row>
    <row r="424" spans="1:65" s="14" customFormat="1" ht="10.199999999999999">
      <c r="B424" s="205"/>
      <c r="C424" s="206"/>
      <c r="D424" s="190" t="s">
        <v>172</v>
      </c>
      <c r="E424" s="207" t="s">
        <v>32</v>
      </c>
      <c r="F424" s="208" t="s">
        <v>125</v>
      </c>
      <c r="G424" s="206"/>
      <c r="H424" s="209">
        <v>8.67</v>
      </c>
      <c r="I424" s="210"/>
      <c r="J424" s="206"/>
      <c r="K424" s="206"/>
      <c r="L424" s="211"/>
      <c r="M424" s="212"/>
      <c r="N424" s="213"/>
      <c r="O424" s="213"/>
      <c r="P424" s="213"/>
      <c r="Q424" s="213"/>
      <c r="R424" s="213"/>
      <c r="S424" s="213"/>
      <c r="T424" s="214"/>
      <c r="AT424" s="215" t="s">
        <v>172</v>
      </c>
      <c r="AU424" s="215" t="s">
        <v>88</v>
      </c>
      <c r="AV424" s="14" t="s">
        <v>88</v>
      </c>
      <c r="AW424" s="14" t="s">
        <v>39</v>
      </c>
      <c r="AX424" s="14" t="s">
        <v>78</v>
      </c>
      <c r="AY424" s="215" t="s">
        <v>162</v>
      </c>
    </row>
    <row r="425" spans="1:65" s="15" customFormat="1" ht="10.199999999999999">
      <c r="B425" s="216"/>
      <c r="C425" s="217"/>
      <c r="D425" s="190" t="s">
        <v>172</v>
      </c>
      <c r="E425" s="218" t="s">
        <v>32</v>
      </c>
      <c r="F425" s="219" t="s">
        <v>175</v>
      </c>
      <c r="G425" s="217"/>
      <c r="H425" s="220">
        <v>1220.07</v>
      </c>
      <c r="I425" s="221"/>
      <c r="J425" s="217"/>
      <c r="K425" s="217"/>
      <c r="L425" s="222"/>
      <c r="M425" s="223"/>
      <c r="N425" s="224"/>
      <c r="O425" s="224"/>
      <c r="P425" s="224"/>
      <c r="Q425" s="224"/>
      <c r="R425" s="224"/>
      <c r="S425" s="224"/>
      <c r="T425" s="225"/>
      <c r="AT425" s="226" t="s">
        <v>172</v>
      </c>
      <c r="AU425" s="226" t="s">
        <v>88</v>
      </c>
      <c r="AV425" s="15" t="s">
        <v>168</v>
      </c>
      <c r="AW425" s="15" t="s">
        <v>39</v>
      </c>
      <c r="AX425" s="15" t="s">
        <v>86</v>
      </c>
      <c r="AY425" s="226" t="s">
        <v>162</v>
      </c>
    </row>
    <row r="426" spans="1:65" s="2" customFormat="1" ht="24.15" customHeight="1">
      <c r="A426" s="37"/>
      <c r="B426" s="38"/>
      <c r="C426" s="177" t="s">
        <v>509</v>
      </c>
      <c r="D426" s="177" t="s">
        <v>164</v>
      </c>
      <c r="E426" s="178" t="s">
        <v>510</v>
      </c>
      <c r="F426" s="179" t="s">
        <v>511</v>
      </c>
      <c r="G426" s="180" t="s">
        <v>94</v>
      </c>
      <c r="H426" s="181">
        <v>1220.07</v>
      </c>
      <c r="I426" s="182"/>
      <c r="J426" s="183">
        <f>ROUND(I426*H426,2)</f>
        <v>0</v>
      </c>
      <c r="K426" s="179" t="s">
        <v>167</v>
      </c>
      <c r="L426" s="42"/>
      <c r="M426" s="184" t="s">
        <v>32</v>
      </c>
      <c r="N426" s="185" t="s">
        <v>49</v>
      </c>
      <c r="O426" s="67"/>
      <c r="P426" s="186">
        <f>O426*H426</f>
        <v>0</v>
      </c>
      <c r="Q426" s="186">
        <v>0</v>
      </c>
      <c r="R426" s="186">
        <f>Q426*H426</f>
        <v>0</v>
      </c>
      <c r="S426" s="186">
        <v>0</v>
      </c>
      <c r="T426" s="187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188" t="s">
        <v>168</v>
      </c>
      <c r="AT426" s="188" t="s">
        <v>164</v>
      </c>
      <c r="AU426" s="188" t="s">
        <v>88</v>
      </c>
      <c r="AY426" s="19" t="s">
        <v>162</v>
      </c>
      <c r="BE426" s="189">
        <f>IF(N426="základní",J426,0)</f>
        <v>0</v>
      </c>
      <c r="BF426" s="189">
        <f>IF(N426="snížená",J426,0)</f>
        <v>0</v>
      </c>
      <c r="BG426" s="189">
        <f>IF(N426="zákl. přenesená",J426,0)</f>
        <v>0</v>
      </c>
      <c r="BH426" s="189">
        <f>IF(N426="sníž. přenesená",J426,0)</f>
        <v>0</v>
      </c>
      <c r="BI426" s="189">
        <f>IF(N426="nulová",J426,0)</f>
        <v>0</v>
      </c>
      <c r="BJ426" s="19" t="s">
        <v>86</v>
      </c>
      <c r="BK426" s="189">
        <f>ROUND(I426*H426,2)</f>
        <v>0</v>
      </c>
      <c r="BL426" s="19" t="s">
        <v>168</v>
      </c>
      <c r="BM426" s="188" t="s">
        <v>512</v>
      </c>
    </row>
    <row r="427" spans="1:65" s="2" customFormat="1" ht="48">
      <c r="A427" s="37"/>
      <c r="B427" s="38"/>
      <c r="C427" s="39"/>
      <c r="D427" s="190" t="s">
        <v>170</v>
      </c>
      <c r="E427" s="39"/>
      <c r="F427" s="191" t="s">
        <v>513</v>
      </c>
      <c r="G427" s="39"/>
      <c r="H427" s="39"/>
      <c r="I427" s="192"/>
      <c r="J427" s="39"/>
      <c r="K427" s="39"/>
      <c r="L427" s="42"/>
      <c r="M427" s="193"/>
      <c r="N427" s="194"/>
      <c r="O427" s="67"/>
      <c r="P427" s="67"/>
      <c r="Q427" s="67"/>
      <c r="R427" s="67"/>
      <c r="S427" s="67"/>
      <c r="T427" s="68"/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T427" s="19" t="s">
        <v>170</v>
      </c>
      <c r="AU427" s="19" t="s">
        <v>88</v>
      </c>
    </row>
    <row r="428" spans="1:65" s="13" customFormat="1" ht="10.199999999999999">
      <c r="B428" s="195"/>
      <c r="C428" s="196"/>
      <c r="D428" s="190" t="s">
        <v>172</v>
      </c>
      <c r="E428" s="197" t="s">
        <v>32</v>
      </c>
      <c r="F428" s="198" t="s">
        <v>173</v>
      </c>
      <c r="G428" s="196"/>
      <c r="H428" s="197" t="s">
        <v>32</v>
      </c>
      <c r="I428" s="199"/>
      <c r="J428" s="196"/>
      <c r="K428" s="196"/>
      <c r="L428" s="200"/>
      <c r="M428" s="201"/>
      <c r="N428" s="202"/>
      <c r="O428" s="202"/>
      <c r="P428" s="202"/>
      <c r="Q428" s="202"/>
      <c r="R428" s="202"/>
      <c r="S428" s="202"/>
      <c r="T428" s="203"/>
      <c r="AT428" s="204" t="s">
        <v>172</v>
      </c>
      <c r="AU428" s="204" t="s">
        <v>88</v>
      </c>
      <c r="AV428" s="13" t="s">
        <v>86</v>
      </c>
      <c r="AW428" s="13" t="s">
        <v>39</v>
      </c>
      <c r="AX428" s="13" t="s">
        <v>78</v>
      </c>
      <c r="AY428" s="204" t="s">
        <v>162</v>
      </c>
    </row>
    <row r="429" spans="1:65" s="13" customFormat="1" ht="10.199999999999999">
      <c r="B429" s="195"/>
      <c r="C429" s="196"/>
      <c r="D429" s="190" t="s">
        <v>172</v>
      </c>
      <c r="E429" s="197" t="s">
        <v>32</v>
      </c>
      <c r="F429" s="198" t="s">
        <v>188</v>
      </c>
      <c r="G429" s="196"/>
      <c r="H429" s="197" t="s">
        <v>32</v>
      </c>
      <c r="I429" s="199"/>
      <c r="J429" s="196"/>
      <c r="K429" s="196"/>
      <c r="L429" s="200"/>
      <c r="M429" s="201"/>
      <c r="N429" s="202"/>
      <c r="O429" s="202"/>
      <c r="P429" s="202"/>
      <c r="Q429" s="202"/>
      <c r="R429" s="202"/>
      <c r="S429" s="202"/>
      <c r="T429" s="203"/>
      <c r="AT429" s="204" t="s">
        <v>172</v>
      </c>
      <c r="AU429" s="204" t="s">
        <v>88</v>
      </c>
      <c r="AV429" s="13" t="s">
        <v>86</v>
      </c>
      <c r="AW429" s="13" t="s">
        <v>39</v>
      </c>
      <c r="AX429" s="13" t="s">
        <v>78</v>
      </c>
      <c r="AY429" s="204" t="s">
        <v>162</v>
      </c>
    </row>
    <row r="430" spans="1:65" s="14" customFormat="1" ht="10.199999999999999">
      <c r="B430" s="205"/>
      <c r="C430" s="206"/>
      <c r="D430" s="190" t="s">
        <v>172</v>
      </c>
      <c r="E430" s="207" t="s">
        <v>32</v>
      </c>
      <c r="F430" s="208" t="s">
        <v>115</v>
      </c>
      <c r="G430" s="206"/>
      <c r="H430" s="209">
        <v>426.64</v>
      </c>
      <c r="I430" s="210"/>
      <c r="J430" s="206"/>
      <c r="K430" s="206"/>
      <c r="L430" s="211"/>
      <c r="M430" s="212"/>
      <c r="N430" s="213"/>
      <c r="O430" s="213"/>
      <c r="P430" s="213"/>
      <c r="Q430" s="213"/>
      <c r="R430" s="213"/>
      <c r="S430" s="213"/>
      <c r="T430" s="214"/>
      <c r="AT430" s="215" t="s">
        <v>172</v>
      </c>
      <c r="AU430" s="215" t="s">
        <v>88</v>
      </c>
      <c r="AV430" s="14" t="s">
        <v>88</v>
      </c>
      <c r="AW430" s="14" t="s">
        <v>39</v>
      </c>
      <c r="AX430" s="14" t="s">
        <v>78</v>
      </c>
      <c r="AY430" s="215" t="s">
        <v>162</v>
      </c>
    </row>
    <row r="431" spans="1:65" s="14" customFormat="1" ht="10.199999999999999">
      <c r="B431" s="205"/>
      <c r="C431" s="206"/>
      <c r="D431" s="190" t="s">
        <v>172</v>
      </c>
      <c r="E431" s="207" t="s">
        <v>32</v>
      </c>
      <c r="F431" s="208" t="s">
        <v>119</v>
      </c>
      <c r="G431" s="206"/>
      <c r="H431" s="209">
        <v>110.5</v>
      </c>
      <c r="I431" s="210"/>
      <c r="J431" s="206"/>
      <c r="K431" s="206"/>
      <c r="L431" s="211"/>
      <c r="M431" s="212"/>
      <c r="N431" s="213"/>
      <c r="O431" s="213"/>
      <c r="P431" s="213"/>
      <c r="Q431" s="213"/>
      <c r="R431" s="213"/>
      <c r="S431" s="213"/>
      <c r="T431" s="214"/>
      <c r="AT431" s="215" t="s">
        <v>172</v>
      </c>
      <c r="AU431" s="215" t="s">
        <v>88</v>
      </c>
      <c r="AV431" s="14" t="s">
        <v>88</v>
      </c>
      <c r="AW431" s="14" t="s">
        <v>39</v>
      </c>
      <c r="AX431" s="14" t="s">
        <v>78</v>
      </c>
      <c r="AY431" s="215" t="s">
        <v>162</v>
      </c>
    </row>
    <row r="432" spans="1:65" s="14" customFormat="1" ht="10.199999999999999">
      <c r="B432" s="205"/>
      <c r="C432" s="206"/>
      <c r="D432" s="190" t="s">
        <v>172</v>
      </c>
      <c r="E432" s="207" t="s">
        <v>32</v>
      </c>
      <c r="F432" s="208" t="s">
        <v>122</v>
      </c>
      <c r="G432" s="206"/>
      <c r="H432" s="209">
        <v>674.26</v>
      </c>
      <c r="I432" s="210"/>
      <c r="J432" s="206"/>
      <c r="K432" s="206"/>
      <c r="L432" s="211"/>
      <c r="M432" s="212"/>
      <c r="N432" s="213"/>
      <c r="O432" s="213"/>
      <c r="P432" s="213"/>
      <c r="Q432" s="213"/>
      <c r="R432" s="213"/>
      <c r="S432" s="213"/>
      <c r="T432" s="214"/>
      <c r="AT432" s="215" t="s">
        <v>172</v>
      </c>
      <c r="AU432" s="215" t="s">
        <v>88</v>
      </c>
      <c r="AV432" s="14" t="s">
        <v>88</v>
      </c>
      <c r="AW432" s="14" t="s">
        <v>39</v>
      </c>
      <c r="AX432" s="14" t="s">
        <v>78</v>
      </c>
      <c r="AY432" s="215" t="s">
        <v>162</v>
      </c>
    </row>
    <row r="433" spans="1:65" s="14" customFormat="1" ht="10.199999999999999">
      <c r="B433" s="205"/>
      <c r="C433" s="206"/>
      <c r="D433" s="190" t="s">
        <v>172</v>
      </c>
      <c r="E433" s="207" t="s">
        <v>32</v>
      </c>
      <c r="F433" s="208" t="s">
        <v>125</v>
      </c>
      <c r="G433" s="206"/>
      <c r="H433" s="209">
        <v>8.67</v>
      </c>
      <c r="I433" s="210"/>
      <c r="J433" s="206"/>
      <c r="K433" s="206"/>
      <c r="L433" s="211"/>
      <c r="M433" s="212"/>
      <c r="N433" s="213"/>
      <c r="O433" s="213"/>
      <c r="P433" s="213"/>
      <c r="Q433" s="213"/>
      <c r="R433" s="213"/>
      <c r="S433" s="213"/>
      <c r="T433" s="214"/>
      <c r="AT433" s="215" t="s">
        <v>172</v>
      </c>
      <c r="AU433" s="215" t="s">
        <v>88</v>
      </c>
      <c r="AV433" s="14" t="s">
        <v>88</v>
      </c>
      <c r="AW433" s="14" t="s">
        <v>39</v>
      </c>
      <c r="AX433" s="14" t="s">
        <v>78</v>
      </c>
      <c r="AY433" s="215" t="s">
        <v>162</v>
      </c>
    </row>
    <row r="434" spans="1:65" s="15" customFormat="1" ht="10.199999999999999">
      <c r="B434" s="216"/>
      <c r="C434" s="217"/>
      <c r="D434" s="190" t="s">
        <v>172</v>
      </c>
      <c r="E434" s="218" t="s">
        <v>32</v>
      </c>
      <c r="F434" s="219" t="s">
        <v>175</v>
      </c>
      <c r="G434" s="217"/>
      <c r="H434" s="220">
        <v>1220.07</v>
      </c>
      <c r="I434" s="221"/>
      <c r="J434" s="217"/>
      <c r="K434" s="217"/>
      <c r="L434" s="222"/>
      <c r="M434" s="223"/>
      <c r="N434" s="224"/>
      <c r="O434" s="224"/>
      <c r="P434" s="224"/>
      <c r="Q434" s="224"/>
      <c r="R434" s="224"/>
      <c r="S434" s="224"/>
      <c r="T434" s="225"/>
      <c r="AT434" s="226" t="s">
        <v>172</v>
      </c>
      <c r="AU434" s="226" t="s">
        <v>88</v>
      </c>
      <c r="AV434" s="15" t="s">
        <v>168</v>
      </c>
      <c r="AW434" s="15" t="s">
        <v>39</v>
      </c>
      <c r="AX434" s="15" t="s">
        <v>86</v>
      </c>
      <c r="AY434" s="226" t="s">
        <v>162</v>
      </c>
    </row>
    <row r="435" spans="1:65" s="2" customFormat="1" ht="24.15" customHeight="1">
      <c r="A435" s="37"/>
      <c r="B435" s="38"/>
      <c r="C435" s="177" t="s">
        <v>514</v>
      </c>
      <c r="D435" s="177" t="s">
        <v>164</v>
      </c>
      <c r="E435" s="178" t="s">
        <v>515</v>
      </c>
      <c r="F435" s="179" t="s">
        <v>516</v>
      </c>
      <c r="G435" s="180" t="s">
        <v>94</v>
      </c>
      <c r="H435" s="181">
        <v>1220.07</v>
      </c>
      <c r="I435" s="182"/>
      <c r="J435" s="183">
        <f>ROUND(I435*H435,2)</f>
        <v>0</v>
      </c>
      <c r="K435" s="179" t="s">
        <v>167</v>
      </c>
      <c r="L435" s="42"/>
      <c r="M435" s="184" t="s">
        <v>32</v>
      </c>
      <c r="N435" s="185" t="s">
        <v>49</v>
      </c>
      <c r="O435" s="67"/>
      <c r="P435" s="186">
        <f>O435*H435</f>
        <v>0</v>
      </c>
      <c r="Q435" s="186">
        <v>0</v>
      </c>
      <c r="R435" s="186">
        <f>Q435*H435</f>
        <v>0</v>
      </c>
      <c r="S435" s="186">
        <v>0</v>
      </c>
      <c r="T435" s="187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188" t="s">
        <v>168</v>
      </c>
      <c r="AT435" s="188" t="s">
        <v>164</v>
      </c>
      <c r="AU435" s="188" t="s">
        <v>88</v>
      </c>
      <c r="AY435" s="19" t="s">
        <v>162</v>
      </c>
      <c r="BE435" s="189">
        <f>IF(N435="základní",J435,0)</f>
        <v>0</v>
      </c>
      <c r="BF435" s="189">
        <f>IF(N435="snížená",J435,0)</f>
        <v>0</v>
      </c>
      <c r="BG435" s="189">
        <f>IF(N435="zákl. přenesená",J435,0)</f>
        <v>0</v>
      </c>
      <c r="BH435" s="189">
        <f>IF(N435="sníž. přenesená",J435,0)</f>
        <v>0</v>
      </c>
      <c r="BI435" s="189">
        <f>IF(N435="nulová",J435,0)</f>
        <v>0</v>
      </c>
      <c r="BJ435" s="19" t="s">
        <v>86</v>
      </c>
      <c r="BK435" s="189">
        <f>ROUND(I435*H435,2)</f>
        <v>0</v>
      </c>
      <c r="BL435" s="19" t="s">
        <v>168</v>
      </c>
      <c r="BM435" s="188" t="s">
        <v>517</v>
      </c>
    </row>
    <row r="436" spans="1:65" s="2" customFormat="1" ht="48">
      <c r="A436" s="37"/>
      <c r="B436" s="38"/>
      <c r="C436" s="39"/>
      <c r="D436" s="190" t="s">
        <v>170</v>
      </c>
      <c r="E436" s="39"/>
      <c r="F436" s="191" t="s">
        <v>518</v>
      </c>
      <c r="G436" s="39"/>
      <c r="H436" s="39"/>
      <c r="I436" s="192"/>
      <c r="J436" s="39"/>
      <c r="K436" s="39"/>
      <c r="L436" s="42"/>
      <c r="M436" s="193"/>
      <c r="N436" s="194"/>
      <c r="O436" s="67"/>
      <c r="P436" s="67"/>
      <c r="Q436" s="67"/>
      <c r="R436" s="67"/>
      <c r="S436" s="67"/>
      <c r="T436" s="68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T436" s="19" t="s">
        <v>170</v>
      </c>
      <c r="AU436" s="19" t="s">
        <v>88</v>
      </c>
    </row>
    <row r="437" spans="1:65" s="13" customFormat="1" ht="10.199999999999999">
      <c r="B437" s="195"/>
      <c r="C437" s="196"/>
      <c r="D437" s="190" t="s">
        <v>172</v>
      </c>
      <c r="E437" s="197" t="s">
        <v>32</v>
      </c>
      <c r="F437" s="198" t="s">
        <v>173</v>
      </c>
      <c r="G437" s="196"/>
      <c r="H437" s="197" t="s">
        <v>32</v>
      </c>
      <c r="I437" s="199"/>
      <c r="J437" s="196"/>
      <c r="K437" s="196"/>
      <c r="L437" s="200"/>
      <c r="M437" s="201"/>
      <c r="N437" s="202"/>
      <c r="O437" s="202"/>
      <c r="P437" s="202"/>
      <c r="Q437" s="202"/>
      <c r="R437" s="202"/>
      <c r="S437" s="202"/>
      <c r="T437" s="203"/>
      <c r="AT437" s="204" t="s">
        <v>172</v>
      </c>
      <c r="AU437" s="204" t="s">
        <v>88</v>
      </c>
      <c r="AV437" s="13" t="s">
        <v>86</v>
      </c>
      <c r="AW437" s="13" t="s">
        <v>39</v>
      </c>
      <c r="AX437" s="13" t="s">
        <v>78</v>
      </c>
      <c r="AY437" s="204" t="s">
        <v>162</v>
      </c>
    </row>
    <row r="438" spans="1:65" s="13" customFormat="1" ht="10.199999999999999">
      <c r="B438" s="195"/>
      <c r="C438" s="196"/>
      <c r="D438" s="190" t="s">
        <v>172</v>
      </c>
      <c r="E438" s="197" t="s">
        <v>32</v>
      </c>
      <c r="F438" s="198" t="s">
        <v>188</v>
      </c>
      <c r="G438" s="196"/>
      <c r="H438" s="197" t="s">
        <v>32</v>
      </c>
      <c r="I438" s="199"/>
      <c r="J438" s="196"/>
      <c r="K438" s="196"/>
      <c r="L438" s="200"/>
      <c r="M438" s="201"/>
      <c r="N438" s="202"/>
      <c r="O438" s="202"/>
      <c r="P438" s="202"/>
      <c r="Q438" s="202"/>
      <c r="R438" s="202"/>
      <c r="S438" s="202"/>
      <c r="T438" s="203"/>
      <c r="AT438" s="204" t="s">
        <v>172</v>
      </c>
      <c r="AU438" s="204" t="s">
        <v>88</v>
      </c>
      <c r="AV438" s="13" t="s">
        <v>86</v>
      </c>
      <c r="AW438" s="13" t="s">
        <v>39</v>
      </c>
      <c r="AX438" s="13" t="s">
        <v>78</v>
      </c>
      <c r="AY438" s="204" t="s">
        <v>162</v>
      </c>
    </row>
    <row r="439" spans="1:65" s="14" customFormat="1" ht="10.199999999999999">
      <c r="B439" s="205"/>
      <c r="C439" s="206"/>
      <c r="D439" s="190" t="s">
        <v>172</v>
      </c>
      <c r="E439" s="207" t="s">
        <v>32</v>
      </c>
      <c r="F439" s="208" t="s">
        <v>115</v>
      </c>
      <c r="G439" s="206"/>
      <c r="H439" s="209">
        <v>426.64</v>
      </c>
      <c r="I439" s="210"/>
      <c r="J439" s="206"/>
      <c r="K439" s="206"/>
      <c r="L439" s="211"/>
      <c r="M439" s="212"/>
      <c r="N439" s="213"/>
      <c r="O439" s="213"/>
      <c r="P439" s="213"/>
      <c r="Q439" s="213"/>
      <c r="R439" s="213"/>
      <c r="S439" s="213"/>
      <c r="T439" s="214"/>
      <c r="AT439" s="215" t="s">
        <v>172</v>
      </c>
      <c r="AU439" s="215" t="s">
        <v>88</v>
      </c>
      <c r="AV439" s="14" t="s">
        <v>88</v>
      </c>
      <c r="AW439" s="14" t="s">
        <v>39</v>
      </c>
      <c r="AX439" s="14" t="s">
        <v>78</v>
      </c>
      <c r="AY439" s="215" t="s">
        <v>162</v>
      </c>
    </row>
    <row r="440" spans="1:65" s="14" customFormat="1" ht="10.199999999999999">
      <c r="B440" s="205"/>
      <c r="C440" s="206"/>
      <c r="D440" s="190" t="s">
        <v>172</v>
      </c>
      <c r="E440" s="207" t="s">
        <v>32</v>
      </c>
      <c r="F440" s="208" t="s">
        <v>119</v>
      </c>
      <c r="G440" s="206"/>
      <c r="H440" s="209">
        <v>110.5</v>
      </c>
      <c r="I440" s="210"/>
      <c r="J440" s="206"/>
      <c r="K440" s="206"/>
      <c r="L440" s="211"/>
      <c r="M440" s="212"/>
      <c r="N440" s="213"/>
      <c r="O440" s="213"/>
      <c r="P440" s="213"/>
      <c r="Q440" s="213"/>
      <c r="R440" s="213"/>
      <c r="S440" s="213"/>
      <c r="T440" s="214"/>
      <c r="AT440" s="215" t="s">
        <v>172</v>
      </c>
      <c r="AU440" s="215" t="s">
        <v>88</v>
      </c>
      <c r="AV440" s="14" t="s">
        <v>88</v>
      </c>
      <c r="AW440" s="14" t="s">
        <v>39</v>
      </c>
      <c r="AX440" s="14" t="s">
        <v>78</v>
      </c>
      <c r="AY440" s="215" t="s">
        <v>162</v>
      </c>
    </row>
    <row r="441" spans="1:65" s="14" customFormat="1" ht="10.199999999999999">
      <c r="B441" s="205"/>
      <c r="C441" s="206"/>
      <c r="D441" s="190" t="s">
        <v>172</v>
      </c>
      <c r="E441" s="207" t="s">
        <v>32</v>
      </c>
      <c r="F441" s="208" t="s">
        <v>122</v>
      </c>
      <c r="G441" s="206"/>
      <c r="H441" s="209">
        <v>674.26</v>
      </c>
      <c r="I441" s="210"/>
      <c r="J441" s="206"/>
      <c r="K441" s="206"/>
      <c r="L441" s="211"/>
      <c r="M441" s="212"/>
      <c r="N441" s="213"/>
      <c r="O441" s="213"/>
      <c r="P441" s="213"/>
      <c r="Q441" s="213"/>
      <c r="R441" s="213"/>
      <c r="S441" s="213"/>
      <c r="T441" s="214"/>
      <c r="AT441" s="215" t="s">
        <v>172</v>
      </c>
      <c r="AU441" s="215" t="s">
        <v>88</v>
      </c>
      <c r="AV441" s="14" t="s">
        <v>88</v>
      </c>
      <c r="AW441" s="14" t="s">
        <v>39</v>
      </c>
      <c r="AX441" s="14" t="s">
        <v>78</v>
      </c>
      <c r="AY441" s="215" t="s">
        <v>162</v>
      </c>
    </row>
    <row r="442" spans="1:65" s="14" customFormat="1" ht="10.199999999999999">
      <c r="B442" s="205"/>
      <c r="C442" s="206"/>
      <c r="D442" s="190" t="s">
        <v>172</v>
      </c>
      <c r="E442" s="207" t="s">
        <v>32</v>
      </c>
      <c r="F442" s="208" t="s">
        <v>125</v>
      </c>
      <c r="G442" s="206"/>
      <c r="H442" s="209">
        <v>8.67</v>
      </c>
      <c r="I442" s="210"/>
      <c r="J442" s="206"/>
      <c r="K442" s="206"/>
      <c r="L442" s="211"/>
      <c r="M442" s="212"/>
      <c r="N442" s="213"/>
      <c r="O442" s="213"/>
      <c r="P442" s="213"/>
      <c r="Q442" s="213"/>
      <c r="R442" s="213"/>
      <c r="S442" s="213"/>
      <c r="T442" s="214"/>
      <c r="AT442" s="215" t="s">
        <v>172</v>
      </c>
      <c r="AU442" s="215" t="s">
        <v>88</v>
      </c>
      <c r="AV442" s="14" t="s">
        <v>88</v>
      </c>
      <c r="AW442" s="14" t="s">
        <v>39</v>
      </c>
      <c r="AX442" s="14" t="s">
        <v>78</v>
      </c>
      <c r="AY442" s="215" t="s">
        <v>162</v>
      </c>
    </row>
    <row r="443" spans="1:65" s="15" customFormat="1" ht="10.199999999999999">
      <c r="B443" s="216"/>
      <c r="C443" s="217"/>
      <c r="D443" s="190" t="s">
        <v>172</v>
      </c>
      <c r="E443" s="218" t="s">
        <v>32</v>
      </c>
      <c r="F443" s="219" t="s">
        <v>175</v>
      </c>
      <c r="G443" s="217"/>
      <c r="H443" s="220">
        <v>1220.07</v>
      </c>
      <c r="I443" s="221"/>
      <c r="J443" s="217"/>
      <c r="K443" s="217"/>
      <c r="L443" s="222"/>
      <c r="M443" s="223"/>
      <c r="N443" s="224"/>
      <c r="O443" s="224"/>
      <c r="P443" s="224"/>
      <c r="Q443" s="224"/>
      <c r="R443" s="224"/>
      <c r="S443" s="224"/>
      <c r="T443" s="225"/>
      <c r="AT443" s="226" t="s">
        <v>172</v>
      </c>
      <c r="AU443" s="226" t="s">
        <v>88</v>
      </c>
      <c r="AV443" s="15" t="s">
        <v>168</v>
      </c>
      <c r="AW443" s="15" t="s">
        <v>39</v>
      </c>
      <c r="AX443" s="15" t="s">
        <v>86</v>
      </c>
      <c r="AY443" s="226" t="s">
        <v>162</v>
      </c>
    </row>
    <row r="444" spans="1:65" s="2" customFormat="1" ht="24.15" customHeight="1">
      <c r="A444" s="37"/>
      <c r="B444" s="38"/>
      <c r="C444" s="177" t="s">
        <v>519</v>
      </c>
      <c r="D444" s="177" t="s">
        <v>164</v>
      </c>
      <c r="E444" s="178" t="s">
        <v>520</v>
      </c>
      <c r="F444" s="179" t="s">
        <v>521</v>
      </c>
      <c r="G444" s="180" t="s">
        <v>94</v>
      </c>
      <c r="H444" s="181">
        <v>165.6</v>
      </c>
      <c r="I444" s="182"/>
      <c r="J444" s="183">
        <f>ROUND(I444*H444,2)</f>
        <v>0</v>
      </c>
      <c r="K444" s="179" t="s">
        <v>167</v>
      </c>
      <c r="L444" s="42"/>
      <c r="M444" s="184" t="s">
        <v>32</v>
      </c>
      <c r="N444" s="185" t="s">
        <v>49</v>
      </c>
      <c r="O444" s="67"/>
      <c r="P444" s="186">
        <f>O444*H444</f>
        <v>0</v>
      </c>
      <c r="Q444" s="186">
        <v>0</v>
      </c>
      <c r="R444" s="186">
        <f>Q444*H444</f>
        <v>0</v>
      </c>
      <c r="S444" s="186">
        <v>0</v>
      </c>
      <c r="T444" s="187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188" t="s">
        <v>168</v>
      </c>
      <c r="AT444" s="188" t="s">
        <v>164</v>
      </c>
      <c r="AU444" s="188" t="s">
        <v>88</v>
      </c>
      <c r="AY444" s="19" t="s">
        <v>162</v>
      </c>
      <c r="BE444" s="189">
        <f>IF(N444="základní",J444,0)</f>
        <v>0</v>
      </c>
      <c r="BF444" s="189">
        <f>IF(N444="snížená",J444,0)</f>
        <v>0</v>
      </c>
      <c r="BG444" s="189">
        <f>IF(N444="zákl. přenesená",J444,0)</f>
        <v>0</v>
      </c>
      <c r="BH444" s="189">
        <f>IF(N444="sníž. přenesená",J444,0)</f>
        <v>0</v>
      </c>
      <c r="BI444" s="189">
        <f>IF(N444="nulová",J444,0)</f>
        <v>0</v>
      </c>
      <c r="BJ444" s="19" t="s">
        <v>86</v>
      </c>
      <c r="BK444" s="189">
        <f>ROUND(I444*H444,2)</f>
        <v>0</v>
      </c>
      <c r="BL444" s="19" t="s">
        <v>168</v>
      </c>
      <c r="BM444" s="188" t="s">
        <v>522</v>
      </c>
    </row>
    <row r="445" spans="1:65" s="2" customFormat="1" ht="76.8">
      <c r="A445" s="37"/>
      <c r="B445" s="38"/>
      <c r="C445" s="39"/>
      <c r="D445" s="190" t="s">
        <v>170</v>
      </c>
      <c r="E445" s="39"/>
      <c r="F445" s="191" t="s">
        <v>523</v>
      </c>
      <c r="G445" s="39"/>
      <c r="H445" s="39"/>
      <c r="I445" s="192"/>
      <c r="J445" s="39"/>
      <c r="K445" s="39"/>
      <c r="L445" s="42"/>
      <c r="M445" s="193"/>
      <c r="N445" s="194"/>
      <c r="O445" s="67"/>
      <c r="P445" s="67"/>
      <c r="Q445" s="67"/>
      <c r="R445" s="67"/>
      <c r="S445" s="67"/>
      <c r="T445" s="68"/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T445" s="19" t="s">
        <v>170</v>
      </c>
      <c r="AU445" s="19" t="s">
        <v>88</v>
      </c>
    </row>
    <row r="446" spans="1:65" s="13" customFormat="1" ht="10.199999999999999">
      <c r="B446" s="195"/>
      <c r="C446" s="196"/>
      <c r="D446" s="190" t="s">
        <v>172</v>
      </c>
      <c r="E446" s="197" t="s">
        <v>32</v>
      </c>
      <c r="F446" s="198" t="s">
        <v>173</v>
      </c>
      <c r="G446" s="196"/>
      <c r="H446" s="197" t="s">
        <v>32</v>
      </c>
      <c r="I446" s="199"/>
      <c r="J446" s="196"/>
      <c r="K446" s="196"/>
      <c r="L446" s="200"/>
      <c r="M446" s="201"/>
      <c r="N446" s="202"/>
      <c r="O446" s="202"/>
      <c r="P446" s="202"/>
      <c r="Q446" s="202"/>
      <c r="R446" s="202"/>
      <c r="S446" s="202"/>
      <c r="T446" s="203"/>
      <c r="AT446" s="204" t="s">
        <v>172</v>
      </c>
      <c r="AU446" s="204" t="s">
        <v>88</v>
      </c>
      <c r="AV446" s="13" t="s">
        <v>86</v>
      </c>
      <c r="AW446" s="13" t="s">
        <v>39</v>
      </c>
      <c r="AX446" s="13" t="s">
        <v>78</v>
      </c>
      <c r="AY446" s="204" t="s">
        <v>162</v>
      </c>
    </row>
    <row r="447" spans="1:65" s="13" customFormat="1" ht="10.199999999999999">
      <c r="B447" s="195"/>
      <c r="C447" s="196"/>
      <c r="D447" s="190" t="s">
        <v>172</v>
      </c>
      <c r="E447" s="197" t="s">
        <v>32</v>
      </c>
      <c r="F447" s="198" t="s">
        <v>188</v>
      </c>
      <c r="G447" s="196"/>
      <c r="H447" s="197" t="s">
        <v>32</v>
      </c>
      <c r="I447" s="199"/>
      <c r="J447" s="196"/>
      <c r="K447" s="196"/>
      <c r="L447" s="200"/>
      <c r="M447" s="201"/>
      <c r="N447" s="202"/>
      <c r="O447" s="202"/>
      <c r="P447" s="202"/>
      <c r="Q447" s="202"/>
      <c r="R447" s="202"/>
      <c r="S447" s="202"/>
      <c r="T447" s="203"/>
      <c r="AT447" s="204" t="s">
        <v>172</v>
      </c>
      <c r="AU447" s="204" t="s">
        <v>88</v>
      </c>
      <c r="AV447" s="13" t="s">
        <v>86</v>
      </c>
      <c r="AW447" s="13" t="s">
        <v>39</v>
      </c>
      <c r="AX447" s="13" t="s">
        <v>78</v>
      </c>
      <c r="AY447" s="204" t="s">
        <v>162</v>
      </c>
    </row>
    <row r="448" spans="1:65" s="14" customFormat="1" ht="10.199999999999999">
      <c r="B448" s="205"/>
      <c r="C448" s="206"/>
      <c r="D448" s="190" t="s">
        <v>172</v>
      </c>
      <c r="E448" s="207" t="s">
        <v>32</v>
      </c>
      <c r="F448" s="208" t="s">
        <v>108</v>
      </c>
      <c r="G448" s="206"/>
      <c r="H448" s="209">
        <v>165.6</v>
      </c>
      <c r="I448" s="210"/>
      <c r="J448" s="206"/>
      <c r="K448" s="206"/>
      <c r="L448" s="211"/>
      <c r="M448" s="212"/>
      <c r="N448" s="213"/>
      <c r="O448" s="213"/>
      <c r="P448" s="213"/>
      <c r="Q448" s="213"/>
      <c r="R448" s="213"/>
      <c r="S448" s="213"/>
      <c r="T448" s="214"/>
      <c r="AT448" s="215" t="s">
        <v>172</v>
      </c>
      <c r="AU448" s="215" t="s">
        <v>88</v>
      </c>
      <c r="AV448" s="14" t="s">
        <v>88</v>
      </c>
      <c r="AW448" s="14" t="s">
        <v>39</v>
      </c>
      <c r="AX448" s="14" t="s">
        <v>78</v>
      </c>
      <c r="AY448" s="215" t="s">
        <v>162</v>
      </c>
    </row>
    <row r="449" spans="1:65" s="15" customFormat="1" ht="10.199999999999999">
      <c r="B449" s="216"/>
      <c r="C449" s="217"/>
      <c r="D449" s="190" t="s">
        <v>172</v>
      </c>
      <c r="E449" s="218" t="s">
        <v>32</v>
      </c>
      <c r="F449" s="219" t="s">
        <v>175</v>
      </c>
      <c r="G449" s="217"/>
      <c r="H449" s="220">
        <v>165.6</v>
      </c>
      <c r="I449" s="221"/>
      <c r="J449" s="217"/>
      <c r="K449" s="217"/>
      <c r="L449" s="222"/>
      <c r="M449" s="223"/>
      <c r="N449" s="224"/>
      <c r="O449" s="224"/>
      <c r="P449" s="224"/>
      <c r="Q449" s="224"/>
      <c r="R449" s="224"/>
      <c r="S449" s="224"/>
      <c r="T449" s="225"/>
      <c r="AT449" s="226" t="s">
        <v>172</v>
      </c>
      <c r="AU449" s="226" t="s">
        <v>88</v>
      </c>
      <c r="AV449" s="15" t="s">
        <v>168</v>
      </c>
      <c r="AW449" s="15" t="s">
        <v>39</v>
      </c>
      <c r="AX449" s="15" t="s">
        <v>86</v>
      </c>
      <c r="AY449" s="226" t="s">
        <v>162</v>
      </c>
    </row>
    <row r="450" spans="1:65" s="2" customFormat="1" ht="24.15" customHeight="1">
      <c r="A450" s="37"/>
      <c r="B450" s="38"/>
      <c r="C450" s="177" t="s">
        <v>524</v>
      </c>
      <c r="D450" s="177" t="s">
        <v>164</v>
      </c>
      <c r="E450" s="178" t="s">
        <v>525</v>
      </c>
      <c r="F450" s="179" t="s">
        <v>526</v>
      </c>
      <c r="G450" s="180" t="s">
        <v>94</v>
      </c>
      <c r="H450" s="181">
        <v>165.6</v>
      </c>
      <c r="I450" s="182"/>
      <c r="J450" s="183">
        <f>ROUND(I450*H450,2)</f>
        <v>0</v>
      </c>
      <c r="K450" s="179" t="s">
        <v>167</v>
      </c>
      <c r="L450" s="42"/>
      <c r="M450" s="184" t="s">
        <v>32</v>
      </c>
      <c r="N450" s="185" t="s">
        <v>49</v>
      </c>
      <c r="O450" s="67"/>
      <c r="P450" s="186">
        <f>O450*H450</f>
        <v>0</v>
      </c>
      <c r="Q450" s="186">
        <v>4.4000000000000003E-3</v>
      </c>
      <c r="R450" s="186">
        <f>Q450*H450</f>
        <v>0.72864000000000007</v>
      </c>
      <c r="S450" s="186">
        <v>0</v>
      </c>
      <c r="T450" s="187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188" t="s">
        <v>168</v>
      </c>
      <c r="AT450" s="188" t="s">
        <v>164</v>
      </c>
      <c r="AU450" s="188" t="s">
        <v>88</v>
      </c>
      <c r="AY450" s="19" t="s">
        <v>162</v>
      </c>
      <c r="BE450" s="189">
        <f>IF(N450="základní",J450,0)</f>
        <v>0</v>
      </c>
      <c r="BF450" s="189">
        <f>IF(N450="snížená",J450,0)</f>
        <v>0</v>
      </c>
      <c r="BG450" s="189">
        <f>IF(N450="zákl. přenesená",J450,0)</f>
        <v>0</v>
      </c>
      <c r="BH450" s="189">
        <f>IF(N450="sníž. přenesená",J450,0)</f>
        <v>0</v>
      </c>
      <c r="BI450" s="189">
        <f>IF(N450="nulová",J450,0)</f>
        <v>0</v>
      </c>
      <c r="BJ450" s="19" t="s">
        <v>86</v>
      </c>
      <c r="BK450" s="189">
        <f>ROUND(I450*H450,2)</f>
        <v>0</v>
      </c>
      <c r="BL450" s="19" t="s">
        <v>168</v>
      </c>
      <c r="BM450" s="188" t="s">
        <v>527</v>
      </c>
    </row>
    <row r="451" spans="1:65" s="13" customFormat="1" ht="10.199999999999999">
      <c r="B451" s="195"/>
      <c r="C451" s="196"/>
      <c r="D451" s="190" t="s">
        <v>172</v>
      </c>
      <c r="E451" s="197" t="s">
        <v>32</v>
      </c>
      <c r="F451" s="198" t="s">
        <v>173</v>
      </c>
      <c r="G451" s="196"/>
      <c r="H451" s="197" t="s">
        <v>32</v>
      </c>
      <c r="I451" s="199"/>
      <c r="J451" s="196"/>
      <c r="K451" s="196"/>
      <c r="L451" s="200"/>
      <c r="M451" s="201"/>
      <c r="N451" s="202"/>
      <c r="O451" s="202"/>
      <c r="P451" s="202"/>
      <c r="Q451" s="202"/>
      <c r="R451" s="202"/>
      <c r="S451" s="202"/>
      <c r="T451" s="203"/>
      <c r="AT451" s="204" t="s">
        <v>172</v>
      </c>
      <c r="AU451" s="204" t="s">
        <v>88</v>
      </c>
      <c r="AV451" s="13" t="s">
        <v>86</v>
      </c>
      <c r="AW451" s="13" t="s">
        <v>39</v>
      </c>
      <c r="AX451" s="13" t="s">
        <v>78</v>
      </c>
      <c r="AY451" s="204" t="s">
        <v>162</v>
      </c>
    </row>
    <row r="452" spans="1:65" s="13" customFormat="1" ht="10.199999999999999">
      <c r="B452" s="195"/>
      <c r="C452" s="196"/>
      <c r="D452" s="190" t="s">
        <v>172</v>
      </c>
      <c r="E452" s="197" t="s">
        <v>32</v>
      </c>
      <c r="F452" s="198" t="s">
        <v>188</v>
      </c>
      <c r="G452" s="196"/>
      <c r="H452" s="197" t="s">
        <v>32</v>
      </c>
      <c r="I452" s="199"/>
      <c r="J452" s="196"/>
      <c r="K452" s="196"/>
      <c r="L452" s="200"/>
      <c r="M452" s="201"/>
      <c r="N452" s="202"/>
      <c r="O452" s="202"/>
      <c r="P452" s="202"/>
      <c r="Q452" s="202"/>
      <c r="R452" s="202"/>
      <c r="S452" s="202"/>
      <c r="T452" s="203"/>
      <c r="AT452" s="204" t="s">
        <v>172</v>
      </c>
      <c r="AU452" s="204" t="s">
        <v>88</v>
      </c>
      <c r="AV452" s="13" t="s">
        <v>86</v>
      </c>
      <c r="AW452" s="13" t="s">
        <v>39</v>
      </c>
      <c r="AX452" s="13" t="s">
        <v>78</v>
      </c>
      <c r="AY452" s="204" t="s">
        <v>162</v>
      </c>
    </row>
    <row r="453" spans="1:65" s="14" customFormat="1" ht="10.199999999999999">
      <c r="B453" s="205"/>
      <c r="C453" s="206"/>
      <c r="D453" s="190" t="s">
        <v>172</v>
      </c>
      <c r="E453" s="207" t="s">
        <v>32</v>
      </c>
      <c r="F453" s="208" t="s">
        <v>108</v>
      </c>
      <c r="G453" s="206"/>
      <c r="H453" s="209">
        <v>165.6</v>
      </c>
      <c r="I453" s="210"/>
      <c r="J453" s="206"/>
      <c r="K453" s="206"/>
      <c r="L453" s="211"/>
      <c r="M453" s="212"/>
      <c r="N453" s="213"/>
      <c r="O453" s="213"/>
      <c r="P453" s="213"/>
      <c r="Q453" s="213"/>
      <c r="R453" s="213"/>
      <c r="S453" s="213"/>
      <c r="T453" s="214"/>
      <c r="AT453" s="215" t="s">
        <v>172</v>
      </c>
      <c r="AU453" s="215" t="s">
        <v>88</v>
      </c>
      <c r="AV453" s="14" t="s">
        <v>88</v>
      </c>
      <c r="AW453" s="14" t="s">
        <v>39</v>
      </c>
      <c r="AX453" s="14" t="s">
        <v>78</v>
      </c>
      <c r="AY453" s="215" t="s">
        <v>162</v>
      </c>
    </row>
    <row r="454" spans="1:65" s="15" customFormat="1" ht="10.199999999999999">
      <c r="B454" s="216"/>
      <c r="C454" s="217"/>
      <c r="D454" s="190" t="s">
        <v>172</v>
      </c>
      <c r="E454" s="218" t="s">
        <v>32</v>
      </c>
      <c r="F454" s="219" t="s">
        <v>175</v>
      </c>
      <c r="G454" s="217"/>
      <c r="H454" s="220">
        <v>165.6</v>
      </c>
      <c r="I454" s="221"/>
      <c r="J454" s="217"/>
      <c r="K454" s="217"/>
      <c r="L454" s="222"/>
      <c r="M454" s="223"/>
      <c r="N454" s="224"/>
      <c r="O454" s="224"/>
      <c r="P454" s="224"/>
      <c r="Q454" s="224"/>
      <c r="R454" s="224"/>
      <c r="S454" s="224"/>
      <c r="T454" s="225"/>
      <c r="AT454" s="226" t="s">
        <v>172</v>
      </c>
      <c r="AU454" s="226" t="s">
        <v>88</v>
      </c>
      <c r="AV454" s="15" t="s">
        <v>168</v>
      </c>
      <c r="AW454" s="15" t="s">
        <v>39</v>
      </c>
      <c r="AX454" s="15" t="s">
        <v>86</v>
      </c>
      <c r="AY454" s="226" t="s">
        <v>162</v>
      </c>
    </row>
    <row r="455" spans="1:65" s="2" customFormat="1" ht="24.15" customHeight="1">
      <c r="A455" s="37"/>
      <c r="B455" s="38"/>
      <c r="C455" s="177" t="s">
        <v>528</v>
      </c>
      <c r="D455" s="177" t="s">
        <v>164</v>
      </c>
      <c r="E455" s="178" t="s">
        <v>529</v>
      </c>
      <c r="F455" s="179" t="s">
        <v>530</v>
      </c>
      <c r="G455" s="180" t="s">
        <v>94</v>
      </c>
      <c r="H455" s="181">
        <v>1.24</v>
      </c>
      <c r="I455" s="182"/>
      <c r="J455" s="183">
        <f>ROUND(I455*H455,2)</f>
        <v>0</v>
      </c>
      <c r="K455" s="179" t="s">
        <v>167</v>
      </c>
      <c r="L455" s="42"/>
      <c r="M455" s="184" t="s">
        <v>32</v>
      </c>
      <c r="N455" s="185" t="s">
        <v>49</v>
      </c>
      <c r="O455" s="67"/>
      <c r="P455" s="186">
        <f>O455*H455</f>
        <v>0</v>
      </c>
      <c r="Q455" s="186">
        <v>0.25080999999999998</v>
      </c>
      <c r="R455" s="186">
        <f>Q455*H455</f>
        <v>0.31100439999999996</v>
      </c>
      <c r="S455" s="186">
        <v>0</v>
      </c>
      <c r="T455" s="187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188" t="s">
        <v>168</v>
      </c>
      <c r="AT455" s="188" t="s">
        <v>164</v>
      </c>
      <c r="AU455" s="188" t="s">
        <v>88</v>
      </c>
      <c r="AY455" s="19" t="s">
        <v>162</v>
      </c>
      <c r="BE455" s="189">
        <f>IF(N455="základní",J455,0)</f>
        <v>0</v>
      </c>
      <c r="BF455" s="189">
        <f>IF(N455="snížená",J455,0)</f>
        <v>0</v>
      </c>
      <c r="BG455" s="189">
        <f>IF(N455="zákl. přenesená",J455,0)</f>
        <v>0</v>
      </c>
      <c r="BH455" s="189">
        <f>IF(N455="sníž. přenesená",J455,0)</f>
        <v>0</v>
      </c>
      <c r="BI455" s="189">
        <f>IF(N455="nulová",J455,0)</f>
        <v>0</v>
      </c>
      <c r="BJ455" s="19" t="s">
        <v>86</v>
      </c>
      <c r="BK455" s="189">
        <f>ROUND(I455*H455,2)</f>
        <v>0</v>
      </c>
      <c r="BL455" s="19" t="s">
        <v>168</v>
      </c>
      <c r="BM455" s="188" t="s">
        <v>531</v>
      </c>
    </row>
    <row r="456" spans="1:65" s="2" customFormat="1" ht="76.8">
      <c r="A456" s="37"/>
      <c r="B456" s="38"/>
      <c r="C456" s="39"/>
      <c r="D456" s="190" t="s">
        <v>170</v>
      </c>
      <c r="E456" s="39"/>
      <c r="F456" s="191" t="s">
        <v>532</v>
      </c>
      <c r="G456" s="39"/>
      <c r="H456" s="39"/>
      <c r="I456" s="192"/>
      <c r="J456" s="39"/>
      <c r="K456" s="39"/>
      <c r="L456" s="42"/>
      <c r="M456" s="193"/>
      <c r="N456" s="194"/>
      <c r="O456" s="67"/>
      <c r="P456" s="67"/>
      <c r="Q456" s="67"/>
      <c r="R456" s="67"/>
      <c r="S456" s="67"/>
      <c r="T456" s="68"/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T456" s="19" t="s">
        <v>170</v>
      </c>
      <c r="AU456" s="19" t="s">
        <v>88</v>
      </c>
    </row>
    <row r="457" spans="1:65" s="13" customFormat="1" ht="10.199999999999999">
      <c r="B457" s="195"/>
      <c r="C457" s="196"/>
      <c r="D457" s="190" t="s">
        <v>172</v>
      </c>
      <c r="E457" s="197" t="s">
        <v>32</v>
      </c>
      <c r="F457" s="198" t="s">
        <v>173</v>
      </c>
      <c r="G457" s="196"/>
      <c r="H457" s="197" t="s">
        <v>32</v>
      </c>
      <c r="I457" s="199"/>
      <c r="J457" s="196"/>
      <c r="K457" s="196"/>
      <c r="L457" s="200"/>
      <c r="M457" s="201"/>
      <c r="N457" s="202"/>
      <c r="O457" s="202"/>
      <c r="P457" s="202"/>
      <c r="Q457" s="202"/>
      <c r="R457" s="202"/>
      <c r="S457" s="202"/>
      <c r="T457" s="203"/>
      <c r="AT457" s="204" t="s">
        <v>172</v>
      </c>
      <c r="AU457" s="204" t="s">
        <v>88</v>
      </c>
      <c r="AV457" s="13" t="s">
        <v>86</v>
      </c>
      <c r="AW457" s="13" t="s">
        <v>39</v>
      </c>
      <c r="AX457" s="13" t="s">
        <v>78</v>
      </c>
      <c r="AY457" s="204" t="s">
        <v>162</v>
      </c>
    </row>
    <row r="458" spans="1:65" s="13" customFormat="1" ht="10.199999999999999">
      <c r="B458" s="195"/>
      <c r="C458" s="196"/>
      <c r="D458" s="190" t="s">
        <v>172</v>
      </c>
      <c r="E458" s="197" t="s">
        <v>32</v>
      </c>
      <c r="F458" s="198" t="s">
        <v>188</v>
      </c>
      <c r="G458" s="196"/>
      <c r="H458" s="197" t="s">
        <v>32</v>
      </c>
      <c r="I458" s="199"/>
      <c r="J458" s="196"/>
      <c r="K458" s="196"/>
      <c r="L458" s="200"/>
      <c r="M458" s="201"/>
      <c r="N458" s="202"/>
      <c r="O458" s="202"/>
      <c r="P458" s="202"/>
      <c r="Q458" s="202"/>
      <c r="R458" s="202"/>
      <c r="S458" s="202"/>
      <c r="T458" s="203"/>
      <c r="AT458" s="204" t="s">
        <v>172</v>
      </c>
      <c r="AU458" s="204" t="s">
        <v>88</v>
      </c>
      <c r="AV458" s="13" t="s">
        <v>86</v>
      </c>
      <c r="AW458" s="13" t="s">
        <v>39</v>
      </c>
      <c r="AX458" s="13" t="s">
        <v>78</v>
      </c>
      <c r="AY458" s="204" t="s">
        <v>162</v>
      </c>
    </row>
    <row r="459" spans="1:65" s="14" customFormat="1" ht="10.199999999999999">
      <c r="B459" s="205"/>
      <c r="C459" s="206"/>
      <c r="D459" s="190" t="s">
        <v>172</v>
      </c>
      <c r="E459" s="207" t="s">
        <v>32</v>
      </c>
      <c r="F459" s="208" t="s">
        <v>105</v>
      </c>
      <c r="G459" s="206"/>
      <c r="H459" s="209">
        <v>1.24</v>
      </c>
      <c r="I459" s="210"/>
      <c r="J459" s="206"/>
      <c r="K459" s="206"/>
      <c r="L459" s="211"/>
      <c r="M459" s="212"/>
      <c r="N459" s="213"/>
      <c r="O459" s="213"/>
      <c r="P459" s="213"/>
      <c r="Q459" s="213"/>
      <c r="R459" s="213"/>
      <c r="S459" s="213"/>
      <c r="T459" s="214"/>
      <c r="AT459" s="215" t="s">
        <v>172</v>
      </c>
      <c r="AU459" s="215" t="s">
        <v>88</v>
      </c>
      <c r="AV459" s="14" t="s">
        <v>88</v>
      </c>
      <c r="AW459" s="14" t="s">
        <v>39</v>
      </c>
      <c r="AX459" s="14" t="s">
        <v>78</v>
      </c>
      <c r="AY459" s="215" t="s">
        <v>162</v>
      </c>
    </row>
    <row r="460" spans="1:65" s="15" customFormat="1" ht="10.199999999999999">
      <c r="B460" s="216"/>
      <c r="C460" s="217"/>
      <c r="D460" s="190" t="s">
        <v>172</v>
      </c>
      <c r="E460" s="218" t="s">
        <v>32</v>
      </c>
      <c r="F460" s="219" t="s">
        <v>175</v>
      </c>
      <c r="G460" s="217"/>
      <c r="H460" s="220">
        <v>1.24</v>
      </c>
      <c r="I460" s="221"/>
      <c r="J460" s="217"/>
      <c r="K460" s="217"/>
      <c r="L460" s="222"/>
      <c r="M460" s="223"/>
      <c r="N460" s="224"/>
      <c r="O460" s="224"/>
      <c r="P460" s="224"/>
      <c r="Q460" s="224"/>
      <c r="R460" s="224"/>
      <c r="S460" s="224"/>
      <c r="T460" s="225"/>
      <c r="AT460" s="226" t="s">
        <v>172</v>
      </c>
      <c r="AU460" s="226" t="s">
        <v>88</v>
      </c>
      <c r="AV460" s="15" t="s">
        <v>168</v>
      </c>
      <c r="AW460" s="15" t="s">
        <v>39</v>
      </c>
      <c r="AX460" s="15" t="s">
        <v>86</v>
      </c>
      <c r="AY460" s="226" t="s">
        <v>162</v>
      </c>
    </row>
    <row r="461" spans="1:65" s="2" customFormat="1" ht="37.799999999999997" customHeight="1">
      <c r="A461" s="37"/>
      <c r="B461" s="38"/>
      <c r="C461" s="177" t="s">
        <v>533</v>
      </c>
      <c r="D461" s="177" t="s">
        <v>164</v>
      </c>
      <c r="E461" s="178" t="s">
        <v>534</v>
      </c>
      <c r="F461" s="179" t="s">
        <v>535</v>
      </c>
      <c r="G461" s="180" t="s">
        <v>94</v>
      </c>
      <c r="H461" s="181">
        <v>8.19</v>
      </c>
      <c r="I461" s="182"/>
      <c r="J461" s="183">
        <f>ROUND(I461*H461,2)</f>
        <v>0</v>
      </c>
      <c r="K461" s="179" t="s">
        <v>167</v>
      </c>
      <c r="L461" s="42"/>
      <c r="M461" s="184" t="s">
        <v>32</v>
      </c>
      <c r="N461" s="185" t="s">
        <v>49</v>
      </c>
      <c r="O461" s="67"/>
      <c r="P461" s="186">
        <f>O461*H461</f>
        <v>0</v>
      </c>
      <c r="Q461" s="186">
        <v>8.4250000000000005E-2</v>
      </c>
      <c r="R461" s="186">
        <f>Q461*H461</f>
        <v>0.6900075</v>
      </c>
      <c r="S461" s="186">
        <v>0</v>
      </c>
      <c r="T461" s="187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188" t="s">
        <v>168</v>
      </c>
      <c r="AT461" s="188" t="s">
        <v>164</v>
      </c>
      <c r="AU461" s="188" t="s">
        <v>88</v>
      </c>
      <c r="AY461" s="19" t="s">
        <v>162</v>
      </c>
      <c r="BE461" s="189">
        <f>IF(N461="základní",J461,0)</f>
        <v>0</v>
      </c>
      <c r="BF461" s="189">
        <f>IF(N461="snížená",J461,0)</f>
        <v>0</v>
      </c>
      <c r="BG461" s="189">
        <f>IF(N461="zákl. přenesená",J461,0)</f>
        <v>0</v>
      </c>
      <c r="BH461" s="189">
        <f>IF(N461="sníž. přenesená",J461,0)</f>
        <v>0</v>
      </c>
      <c r="BI461" s="189">
        <f>IF(N461="nulová",J461,0)</f>
        <v>0</v>
      </c>
      <c r="BJ461" s="19" t="s">
        <v>86</v>
      </c>
      <c r="BK461" s="189">
        <f>ROUND(I461*H461,2)</f>
        <v>0</v>
      </c>
      <c r="BL461" s="19" t="s">
        <v>168</v>
      </c>
      <c r="BM461" s="188" t="s">
        <v>536</v>
      </c>
    </row>
    <row r="462" spans="1:65" s="2" customFormat="1" ht="115.2">
      <c r="A462" s="37"/>
      <c r="B462" s="38"/>
      <c r="C462" s="39"/>
      <c r="D462" s="190" t="s">
        <v>170</v>
      </c>
      <c r="E462" s="39"/>
      <c r="F462" s="191" t="s">
        <v>537</v>
      </c>
      <c r="G462" s="39"/>
      <c r="H462" s="39"/>
      <c r="I462" s="192"/>
      <c r="J462" s="39"/>
      <c r="K462" s="39"/>
      <c r="L462" s="42"/>
      <c r="M462" s="193"/>
      <c r="N462" s="194"/>
      <c r="O462" s="67"/>
      <c r="P462" s="67"/>
      <c r="Q462" s="67"/>
      <c r="R462" s="67"/>
      <c r="S462" s="67"/>
      <c r="T462" s="68"/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T462" s="19" t="s">
        <v>170</v>
      </c>
      <c r="AU462" s="19" t="s">
        <v>88</v>
      </c>
    </row>
    <row r="463" spans="1:65" s="13" customFormat="1" ht="10.199999999999999">
      <c r="B463" s="195"/>
      <c r="C463" s="196"/>
      <c r="D463" s="190" t="s">
        <v>172</v>
      </c>
      <c r="E463" s="197" t="s">
        <v>32</v>
      </c>
      <c r="F463" s="198" t="s">
        <v>173</v>
      </c>
      <c r="G463" s="196"/>
      <c r="H463" s="197" t="s">
        <v>32</v>
      </c>
      <c r="I463" s="199"/>
      <c r="J463" s="196"/>
      <c r="K463" s="196"/>
      <c r="L463" s="200"/>
      <c r="M463" s="201"/>
      <c r="N463" s="202"/>
      <c r="O463" s="202"/>
      <c r="P463" s="202"/>
      <c r="Q463" s="202"/>
      <c r="R463" s="202"/>
      <c r="S463" s="202"/>
      <c r="T463" s="203"/>
      <c r="AT463" s="204" t="s">
        <v>172</v>
      </c>
      <c r="AU463" s="204" t="s">
        <v>88</v>
      </c>
      <c r="AV463" s="13" t="s">
        <v>86</v>
      </c>
      <c r="AW463" s="13" t="s">
        <v>39</v>
      </c>
      <c r="AX463" s="13" t="s">
        <v>78</v>
      </c>
      <c r="AY463" s="204" t="s">
        <v>162</v>
      </c>
    </row>
    <row r="464" spans="1:65" s="13" customFormat="1" ht="10.199999999999999">
      <c r="B464" s="195"/>
      <c r="C464" s="196"/>
      <c r="D464" s="190" t="s">
        <v>172</v>
      </c>
      <c r="E464" s="197" t="s">
        <v>32</v>
      </c>
      <c r="F464" s="198" t="s">
        <v>188</v>
      </c>
      <c r="G464" s="196"/>
      <c r="H464" s="197" t="s">
        <v>32</v>
      </c>
      <c r="I464" s="199"/>
      <c r="J464" s="196"/>
      <c r="K464" s="196"/>
      <c r="L464" s="200"/>
      <c r="M464" s="201"/>
      <c r="N464" s="202"/>
      <c r="O464" s="202"/>
      <c r="P464" s="202"/>
      <c r="Q464" s="202"/>
      <c r="R464" s="202"/>
      <c r="S464" s="202"/>
      <c r="T464" s="203"/>
      <c r="AT464" s="204" t="s">
        <v>172</v>
      </c>
      <c r="AU464" s="204" t="s">
        <v>88</v>
      </c>
      <c r="AV464" s="13" t="s">
        <v>86</v>
      </c>
      <c r="AW464" s="13" t="s">
        <v>39</v>
      </c>
      <c r="AX464" s="13" t="s">
        <v>78</v>
      </c>
      <c r="AY464" s="204" t="s">
        <v>162</v>
      </c>
    </row>
    <row r="465" spans="1:65" s="14" customFormat="1" ht="10.199999999999999">
      <c r="B465" s="205"/>
      <c r="C465" s="206"/>
      <c r="D465" s="190" t="s">
        <v>172</v>
      </c>
      <c r="E465" s="207" t="s">
        <v>32</v>
      </c>
      <c r="F465" s="208" t="s">
        <v>111</v>
      </c>
      <c r="G465" s="206"/>
      <c r="H465" s="209">
        <v>8.19</v>
      </c>
      <c r="I465" s="210"/>
      <c r="J465" s="206"/>
      <c r="K465" s="206"/>
      <c r="L465" s="211"/>
      <c r="M465" s="212"/>
      <c r="N465" s="213"/>
      <c r="O465" s="213"/>
      <c r="P465" s="213"/>
      <c r="Q465" s="213"/>
      <c r="R465" s="213"/>
      <c r="S465" s="213"/>
      <c r="T465" s="214"/>
      <c r="AT465" s="215" t="s">
        <v>172</v>
      </c>
      <c r="AU465" s="215" t="s">
        <v>88</v>
      </c>
      <c r="AV465" s="14" t="s">
        <v>88</v>
      </c>
      <c r="AW465" s="14" t="s">
        <v>39</v>
      </c>
      <c r="AX465" s="14" t="s">
        <v>78</v>
      </c>
      <c r="AY465" s="215" t="s">
        <v>162</v>
      </c>
    </row>
    <row r="466" spans="1:65" s="15" customFormat="1" ht="10.199999999999999">
      <c r="B466" s="216"/>
      <c r="C466" s="217"/>
      <c r="D466" s="190" t="s">
        <v>172</v>
      </c>
      <c r="E466" s="218" t="s">
        <v>32</v>
      </c>
      <c r="F466" s="219" t="s">
        <v>175</v>
      </c>
      <c r="G466" s="217"/>
      <c r="H466" s="220">
        <v>8.19</v>
      </c>
      <c r="I466" s="221"/>
      <c r="J466" s="217"/>
      <c r="K466" s="217"/>
      <c r="L466" s="222"/>
      <c r="M466" s="223"/>
      <c r="N466" s="224"/>
      <c r="O466" s="224"/>
      <c r="P466" s="224"/>
      <c r="Q466" s="224"/>
      <c r="R466" s="224"/>
      <c r="S466" s="224"/>
      <c r="T466" s="225"/>
      <c r="AT466" s="226" t="s">
        <v>172</v>
      </c>
      <c r="AU466" s="226" t="s">
        <v>88</v>
      </c>
      <c r="AV466" s="15" t="s">
        <v>168</v>
      </c>
      <c r="AW466" s="15" t="s">
        <v>39</v>
      </c>
      <c r="AX466" s="15" t="s">
        <v>86</v>
      </c>
      <c r="AY466" s="226" t="s">
        <v>162</v>
      </c>
    </row>
    <row r="467" spans="1:65" s="2" customFormat="1" ht="14.4" customHeight="1">
      <c r="A467" s="37"/>
      <c r="B467" s="38"/>
      <c r="C467" s="227" t="s">
        <v>538</v>
      </c>
      <c r="D467" s="227" t="s">
        <v>264</v>
      </c>
      <c r="E467" s="228" t="s">
        <v>539</v>
      </c>
      <c r="F467" s="229" t="s">
        <v>540</v>
      </c>
      <c r="G467" s="230" t="s">
        <v>94</v>
      </c>
      <c r="H467" s="231">
        <v>8.4359999999999999</v>
      </c>
      <c r="I467" s="232"/>
      <c r="J467" s="233">
        <f>ROUND(I467*H467,2)</f>
        <v>0</v>
      </c>
      <c r="K467" s="229" t="s">
        <v>167</v>
      </c>
      <c r="L467" s="234"/>
      <c r="M467" s="235" t="s">
        <v>32</v>
      </c>
      <c r="N467" s="236" t="s">
        <v>49</v>
      </c>
      <c r="O467" s="67"/>
      <c r="P467" s="186">
        <f>O467*H467</f>
        <v>0</v>
      </c>
      <c r="Q467" s="186">
        <v>0.13100000000000001</v>
      </c>
      <c r="R467" s="186">
        <f>Q467*H467</f>
        <v>1.105116</v>
      </c>
      <c r="S467" s="186">
        <v>0</v>
      </c>
      <c r="T467" s="187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188" t="s">
        <v>207</v>
      </c>
      <c r="AT467" s="188" t="s">
        <v>264</v>
      </c>
      <c r="AU467" s="188" t="s">
        <v>88</v>
      </c>
      <c r="AY467" s="19" t="s">
        <v>162</v>
      </c>
      <c r="BE467" s="189">
        <f>IF(N467="základní",J467,0)</f>
        <v>0</v>
      </c>
      <c r="BF467" s="189">
        <f>IF(N467="snížená",J467,0)</f>
        <v>0</v>
      </c>
      <c r="BG467" s="189">
        <f>IF(N467="zákl. přenesená",J467,0)</f>
        <v>0</v>
      </c>
      <c r="BH467" s="189">
        <f>IF(N467="sníž. přenesená",J467,0)</f>
        <v>0</v>
      </c>
      <c r="BI467" s="189">
        <f>IF(N467="nulová",J467,0)</f>
        <v>0</v>
      </c>
      <c r="BJ467" s="19" t="s">
        <v>86</v>
      </c>
      <c r="BK467" s="189">
        <f>ROUND(I467*H467,2)</f>
        <v>0</v>
      </c>
      <c r="BL467" s="19" t="s">
        <v>168</v>
      </c>
      <c r="BM467" s="188" t="s">
        <v>541</v>
      </c>
    </row>
    <row r="468" spans="1:65" s="14" customFormat="1" ht="10.199999999999999">
      <c r="B468" s="205"/>
      <c r="C468" s="206"/>
      <c r="D468" s="190" t="s">
        <v>172</v>
      </c>
      <c r="E468" s="206"/>
      <c r="F468" s="208" t="s">
        <v>542</v>
      </c>
      <c r="G468" s="206"/>
      <c r="H468" s="209">
        <v>8.4359999999999999</v>
      </c>
      <c r="I468" s="210"/>
      <c r="J468" s="206"/>
      <c r="K468" s="206"/>
      <c r="L468" s="211"/>
      <c r="M468" s="212"/>
      <c r="N468" s="213"/>
      <c r="O468" s="213"/>
      <c r="P468" s="213"/>
      <c r="Q468" s="213"/>
      <c r="R468" s="213"/>
      <c r="S468" s="213"/>
      <c r="T468" s="214"/>
      <c r="AT468" s="215" t="s">
        <v>172</v>
      </c>
      <c r="AU468" s="215" t="s">
        <v>88</v>
      </c>
      <c r="AV468" s="14" t="s">
        <v>88</v>
      </c>
      <c r="AW468" s="14" t="s">
        <v>4</v>
      </c>
      <c r="AX468" s="14" t="s">
        <v>86</v>
      </c>
      <c r="AY468" s="215" t="s">
        <v>162</v>
      </c>
    </row>
    <row r="469" spans="1:65" s="2" customFormat="1" ht="37.799999999999997" customHeight="1">
      <c r="A469" s="37"/>
      <c r="B469" s="38"/>
      <c r="C469" s="177" t="s">
        <v>543</v>
      </c>
      <c r="D469" s="177" t="s">
        <v>164</v>
      </c>
      <c r="E469" s="178" t="s">
        <v>544</v>
      </c>
      <c r="F469" s="179" t="s">
        <v>545</v>
      </c>
      <c r="G469" s="180" t="s">
        <v>94</v>
      </c>
      <c r="H469" s="181">
        <v>2.77</v>
      </c>
      <c r="I469" s="182"/>
      <c r="J469" s="183">
        <f>ROUND(I469*H469,2)</f>
        <v>0</v>
      </c>
      <c r="K469" s="179" t="s">
        <v>167</v>
      </c>
      <c r="L469" s="42"/>
      <c r="M469" s="184" t="s">
        <v>32</v>
      </c>
      <c r="N469" s="185" t="s">
        <v>49</v>
      </c>
      <c r="O469" s="67"/>
      <c r="P469" s="186">
        <f>O469*H469</f>
        <v>0</v>
      </c>
      <c r="Q469" s="186">
        <v>0.10362</v>
      </c>
      <c r="R469" s="186">
        <f>Q469*H469</f>
        <v>0.28702739999999999</v>
      </c>
      <c r="S469" s="186">
        <v>0</v>
      </c>
      <c r="T469" s="187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188" t="s">
        <v>168</v>
      </c>
      <c r="AT469" s="188" t="s">
        <v>164</v>
      </c>
      <c r="AU469" s="188" t="s">
        <v>88</v>
      </c>
      <c r="AY469" s="19" t="s">
        <v>162</v>
      </c>
      <c r="BE469" s="189">
        <f>IF(N469="základní",J469,0)</f>
        <v>0</v>
      </c>
      <c r="BF469" s="189">
        <f>IF(N469="snížená",J469,0)</f>
        <v>0</v>
      </c>
      <c r="BG469" s="189">
        <f>IF(N469="zákl. přenesená",J469,0)</f>
        <v>0</v>
      </c>
      <c r="BH469" s="189">
        <f>IF(N469="sníž. přenesená",J469,0)</f>
        <v>0</v>
      </c>
      <c r="BI469" s="189">
        <f>IF(N469="nulová",J469,0)</f>
        <v>0</v>
      </c>
      <c r="BJ469" s="19" t="s">
        <v>86</v>
      </c>
      <c r="BK469" s="189">
        <f>ROUND(I469*H469,2)</f>
        <v>0</v>
      </c>
      <c r="BL469" s="19" t="s">
        <v>168</v>
      </c>
      <c r="BM469" s="188" t="s">
        <v>546</v>
      </c>
    </row>
    <row r="470" spans="1:65" s="2" customFormat="1" ht="115.2">
      <c r="A470" s="37"/>
      <c r="B470" s="38"/>
      <c r="C470" s="39"/>
      <c r="D470" s="190" t="s">
        <v>170</v>
      </c>
      <c r="E470" s="39"/>
      <c r="F470" s="191" t="s">
        <v>547</v>
      </c>
      <c r="G470" s="39"/>
      <c r="H470" s="39"/>
      <c r="I470" s="192"/>
      <c r="J470" s="39"/>
      <c r="K470" s="39"/>
      <c r="L470" s="42"/>
      <c r="M470" s="193"/>
      <c r="N470" s="194"/>
      <c r="O470" s="67"/>
      <c r="P470" s="67"/>
      <c r="Q470" s="67"/>
      <c r="R470" s="67"/>
      <c r="S470" s="67"/>
      <c r="T470" s="68"/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T470" s="19" t="s">
        <v>170</v>
      </c>
      <c r="AU470" s="19" t="s">
        <v>88</v>
      </c>
    </row>
    <row r="471" spans="1:65" s="13" customFormat="1" ht="10.199999999999999">
      <c r="B471" s="195"/>
      <c r="C471" s="196"/>
      <c r="D471" s="190" t="s">
        <v>172</v>
      </c>
      <c r="E471" s="197" t="s">
        <v>32</v>
      </c>
      <c r="F471" s="198" t="s">
        <v>173</v>
      </c>
      <c r="G471" s="196"/>
      <c r="H471" s="197" t="s">
        <v>32</v>
      </c>
      <c r="I471" s="199"/>
      <c r="J471" s="196"/>
      <c r="K471" s="196"/>
      <c r="L471" s="200"/>
      <c r="M471" s="201"/>
      <c r="N471" s="202"/>
      <c r="O471" s="202"/>
      <c r="P471" s="202"/>
      <c r="Q471" s="202"/>
      <c r="R471" s="202"/>
      <c r="S471" s="202"/>
      <c r="T471" s="203"/>
      <c r="AT471" s="204" t="s">
        <v>172</v>
      </c>
      <c r="AU471" s="204" t="s">
        <v>88</v>
      </c>
      <c r="AV471" s="13" t="s">
        <v>86</v>
      </c>
      <c r="AW471" s="13" t="s">
        <v>39</v>
      </c>
      <c r="AX471" s="13" t="s">
        <v>78</v>
      </c>
      <c r="AY471" s="204" t="s">
        <v>162</v>
      </c>
    </row>
    <row r="472" spans="1:65" s="13" customFormat="1" ht="10.199999999999999">
      <c r="B472" s="195"/>
      <c r="C472" s="196"/>
      <c r="D472" s="190" t="s">
        <v>172</v>
      </c>
      <c r="E472" s="197" t="s">
        <v>32</v>
      </c>
      <c r="F472" s="198" t="s">
        <v>188</v>
      </c>
      <c r="G472" s="196"/>
      <c r="H472" s="197" t="s">
        <v>32</v>
      </c>
      <c r="I472" s="199"/>
      <c r="J472" s="196"/>
      <c r="K472" s="196"/>
      <c r="L472" s="200"/>
      <c r="M472" s="201"/>
      <c r="N472" s="202"/>
      <c r="O472" s="202"/>
      <c r="P472" s="202"/>
      <c r="Q472" s="202"/>
      <c r="R472" s="202"/>
      <c r="S472" s="202"/>
      <c r="T472" s="203"/>
      <c r="AT472" s="204" t="s">
        <v>172</v>
      </c>
      <c r="AU472" s="204" t="s">
        <v>88</v>
      </c>
      <c r="AV472" s="13" t="s">
        <v>86</v>
      </c>
      <c r="AW472" s="13" t="s">
        <v>39</v>
      </c>
      <c r="AX472" s="13" t="s">
        <v>78</v>
      </c>
      <c r="AY472" s="204" t="s">
        <v>162</v>
      </c>
    </row>
    <row r="473" spans="1:65" s="14" customFormat="1" ht="10.199999999999999">
      <c r="B473" s="205"/>
      <c r="C473" s="206"/>
      <c r="D473" s="190" t="s">
        <v>172</v>
      </c>
      <c r="E473" s="207" t="s">
        <v>32</v>
      </c>
      <c r="F473" s="208" t="s">
        <v>128</v>
      </c>
      <c r="G473" s="206"/>
      <c r="H473" s="209">
        <v>2.77</v>
      </c>
      <c r="I473" s="210"/>
      <c r="J473" s="206"/>
      <c r="K473" s="206"/>
      <c r="L473" s="211"/>
      <c r="M473" s="212"/>
      <c r="N473" s="213"/>
      <c r="O473" s="213"/>
      <c r="P473" s="213"/>
      <c r="Q473" s="213"/>
      <c r="R473" s="213"/>
      <c r="S473" s="213"/>
      <c r="T473" s="214"/>
      <c r="AT473" s="215" t="s">
        <v>172</v>
      </c>
      <c r="AU473" s="215" t="s">
        <v>88</v>
      </c>
      <c r="AV473" s="14" t="s">
        <v>88</v>
      </c>
      <c r="AW473" s="14" t="s">
        <v>39</v>
      </c>
      <c r="AX473" s="14" t="s">
        <v>78</v>
      </c>
      <c r="AY473" s="215" t="s">
        <v>162</v>
      </c>
    </row>
    <row r="474" spans="1:65" s="15" customFormat="1" ht="10.199999999999999">
      <c r="B474" s="216"/>
      <c r="C474" s="217"/>
      <c r="D474" s="190" t="s">
        <v>172</v>
      </c>
      <c r="E474" s="218" t="s">
        <v>32</v>
      </c>
      <c r="F474" s="219" t="s">
        <v>175</v>
      </c>
      <c r="G474" s="217"/>
      <c r="H474" s="220">
        <v>2.77</v>
      </c>
      <c r="I474" s="221"/>
      <c r="J474" s="217"/>
      <c r="K474" s="217"/>
      <c r="L474" s="222"/>
      <c r="M474" s="223"/>
      <c r="N474" s="224"/>
      <c r="O474" s="224"/>
      <c r="P474" s="224"/>
      <c r="Q474" s="224"/>
      <c r="R474" s="224"/>
      <c r="S474" s="224"/>
      <c r="T474" s="225"/>
      <c r="AT474" s="226" t="s">
        <v>172</v>
      </c>
      <c r="AU474" s="226" t="s">
        <v>88</v>
      </c>
      <c r="AV474" s="15" t="s">
        <v>168</v>
      </c>
      <c r="AW474" s="15" t="s">
        <v>39</v>
      </c>
      <c r="AX474" s="15" t="s">
        <v>86</v>
      </c>
      <c r="AY474" s="226" t="s">
        <v>162</v>
      </c>
    </row>
    <row r="475" spans="1:65" s="2" customFormat="1" ht="14.4" customHeight="1">
      <c r="A475" s="37"/>
      <c r="B475" s="38"/>
      <c r="C475" s="227" t="s">
        <v>548</v>
      </c>
      <c r="D475" s="227" t="s">
        <v>264</v>
      </c>
      <c r="E475" s="228" t="s">
        <v>549</v>
      </c>
      <c r="F475" s="229" t="s">
        <v>550</v>
      </c>
      <c r="G475" s="230" t="s">
        <v>94</v>
      </c>
      <c r="H475" s="231">
        <v>2.8530000000000002</v>
      </c>
      <c r="I475" s="232"/>
      <c r="J475" s="233">
        <f>ROUND(I475*H475,2)</f>
        <v>0</v>
      </c>
      <c r="K475" s="229" t="s">
        <v>167</v>
      </c>
      <c r="L475" s="234"/>
      <c r="M475" s="235" t="s">
        <v>32</v>
      </c>
      <c r="N475" s="236" t="s">
        <v>49</v>
      </c>
      <c r="O475" s="67"/>
      <c r="P475" s="186">
        <f>O475*H475</f>
        <v>0</v>
      </c>
      <c r="Q475" s="186">
        <v>0.17499999999999999</v>
      </c>
      <c r="R475" s="186">
        <f>Q475*H475</f>
        <v>0.49927500000000002</v>
      </c>
      <c r="S475" s="186">
        <v>0</v>
      </c>
      <c r="T475" s="187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188" t="s">
        <v>207</v>
      </c>
      <c r="AT475" s="188" t="s">
        <v>264</v>
      </c>
      <c r="AU475" s="188" t="s">
        <v>88</v>
      </c>
      <c r="AY475" s="19" t="s">
        <v>162</v>
      </c>
      <c r="BE475" s="189">
        <f>IF(N475="základní",J475,0)</f>
        <v>0</v>
      </c>
      <c r="BF475" s="189">
        <f>IF(N475="snížená",J475,0)</f>
        <v>0</v>
      </c>
      <c r="BG475" s="189">
        <f>IF(N475="zákl. přenesená",J475,0)</f>
        <v>0</v>
      </c>
      <c r="BH475" s="189">
        <f>IF(N475="sníž. přenesená",J475,0)</f>
        <v>0</v>
      </c>
      <c r="BI475" s="189">
        <f>IF(N475="nulová",J475,0)</f>
        <v>0</v>
      </c>
      <c r="BJ475" s="19" t="s">
        <v>86</v>
      </c>
      <c r="BK475" s="189">
        <f>ROUND(I475*H475,2)</f>
        <v>0</v>
      </c>
      <c r="BL475" s="19" t="s">
        <v>168</v>
      </c>
      <c r="BM475" s="188" t="s">
        <v>551</v>
      </c>
    </row>
    <row r="476" spans="1:65" s="14" customFormat="1" ht="10.199999999999999">
      <c r="B476" s="205"/>
      <c r="C476" s="206"/>
      <c r="D476" s="190" t="s">
        <v>172</v>
      </c>
      <c r="E476" s="206"/>
      <c r="F476" s="208" t="s">
        <v>552</v>
      </c>
      <c r="G476" s="206"/>
      <c r="H476" s="209">
        <v>2.8530000000000002</v>
      </c>
      <c r="I476" s="210"/>
      <c r="J476" s="206"/>
      <c r="K476" s="206"/>
      <c r="L476" s="211"/>
      <c r="M476" s="212"/>
      <c r="N476" s="213"/>
      <c r="O476" s="213"/>
      <c r="P476" s="213"/>
      <c r="Q476" s="213"/>
      <c r="R476" s="213"/>
      <c r="S476" s="213"/>
      <c r="T476" s="214"/>
      <c r="AT476" s="215" t="s">
        <v>172</v>
      </c>
      <c r="AU476" s="215" t="s">
        <v>88</v>
      </c>
      <c r="AV476" s="14" t="s">
        <v>88</v>
      </c>
      <c r="AW476" s="14" t="s">
        <v>4</v>
      </c>
      <c r="AX476" s="14" t="s">
        <v>86</v>
      </c>
      <c r="AY476" s="215" t="s">
        <v>162</v>
      </c>
    </row>
    <row r="477" spans="1:65" s="12" customFormat="1" ht="22.8" customHeight="1">
      <c r="B477" s="161"/>
      <c r="C477" s="162"/>
      <c r="D477" s="163" t="s">
        <v>77</v>
      </c>
      <c r="E477" s="175" t="s">
        <v>207</v>
      </c>
      <c r="F477" s="175" t="s">
        <v>553</v>
      </c>
      <c r="G477" s="162"/>
      <c r="H477" s="162"/>
      <c r="I477" s="165"/>
      <c r="J477" s="176">
        <f>BK477</f>
        <v>0</v>
      </c>
      <c r="K477" s="162"/>
      <c r="L477" s="167"/>
      <c r="M477" s="168"/>
      <c r="N477" s="169"/>
      <c r="O477" s="169"/>
      <c r="P477" s="170">
        <f>SUM(P478:P558)</f>
        <v>0</v>
      </c>
      <c r="Q477" s="169"/>
      <c r="R477" s="170">
        <f>SUM(R478:R558)</f>
        <v>11.871881999999999</v>
      </c>
      <c r="S477" s="169"/>
      <c r="T477" s="171">
        <f>SUM(T478:T558)</f>
        <v>3.1999999999999997</v>
      </c>
      <c r="AR477" s="172" t="s">
        <v>86</v>
      </c>
      <c r="AT477" s="173" t="s">
        <v>77</v>
      </c>
      <c r="AU477" s="173" t="s">
        <v>86</v>
      </c>
      <c r="AY477" s="172" t="s">
        <v>162</v>
      </c>
      <c r="BK477" s="174">
        <f>SUM(BK478:BK558)</f>
        <v>0</v>
      </c>
    </row>
    <row r="478" spans="1:65" s="2" customFormat="1" ht="14.4" customHeight="1">
      <c r="A478" s="37"/>
      <c r="B478" s="38"/>
      <c r="C478" s="177" t="s">
        <v>554</v>
      </c>
      <c r="D478" s="177" t="s">
        <v>164</v>
      </c>
      <c r="E478" s="178" t="s">
        <v>555</v>
      </c>
      <c r="F478" s="179" t="s">
        <v>556</v>
      </c>
      <c r="G478" s="180" t="s">
        <v>99</v>
      </c>
      <c r="H478" s="181">
        <v>4</v>
      </c>
      <c r="I478" s="182"/>
      <c r="J478" s="183">
        <f>ROUND(I478*H478,2)</f>
        <v>0</v>
      </c>
      <c r="K478" s="179" t="s">
        <v>167</v>
      </c>
      <c r="L478" s="42"/>
      <c r="M478" s="184" t="s">
        <v>32</v>
      </c>
      <c r="N478" s="185" t="s">
        <v>49</v>
      </c>
      <c r="O478" s="67"/>
      <c r="P478" s="186">
        <f>O478*H478</f>
        <v>0</v>
      </c>
      <c r="Q478" s="186">
        <v>1.0000000000000001E-5</v>
      </c>
      <c r="R478" s="186">
        <f>Q478*H478</f>
        <v>4.0000000000000003E-5</v>
      </c>
      <c r="S478" s="186">
        <v>0</v>
      </c>
      <c r="T478" s="187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188" t="s">
        <v>168</v>
      </c>
      <c r="AT478" s="188" t="s">
        <v>164</v>
      </c>
      <c r="AU478" s="188" t="s">
        <v>88</v>
      </c>
      <c r="AY478" s="19" t="s">
        <v>162</v>
      </c>
      <c r="BE478" s="189">
        <f>IF(N478="základní",J478,0)</f>
        <v>0</v>
      </c>
      <c r="BF478" s="189">
        <f>IF(N478="snížená",J478,0)</f>
        <v>0</v>
      </c>
      <c r="BG478" s="189">
        <f>IF(N478="zákl. přenesená",J478,0)</f>
        <v>0</v>
      </c>
      <c r="BH478" s="189">
        <f>IF(N478="sníž. přenesená",J478,0)</f>
        <v>0</v>
      </c>
      <c r="BI478" s="189">
        <f>IF(N478="nulová",J478,0)</f>
        <v>0</v>
      </c>
      <c r="BJ478" s="19" t="s">
        <v>86</v>
      </c>
      <c r="BK478" s="189">
        <f>ROUND(I478*H478,2)</f>
        <v>0</v>
      </c>
      <c r="BL478" s="19" t="s">
        <v>168</v>
      </c>
      <c r="BM478" s="188" t="s">
        <v>557</v>
      </c>
    </row>
    <row r="479" spans="1:65" s="2" customFormat="1" ht="86.4">
      <c r="A479" s="37"/>
      <c r="B479" s="38"/>
      <c r="C479" s="39"/>
      <c r="D479" s="190" t="s">
        <v>170</v>
      </c>
      <c r="E479" s="39"/>
      <c r="F479" s="191" t="s">
        <v>558</v>
      </c>
      <c r="G479" s="39"/>
      <c r="H479" s="39"/>
      <c r="I479" s="192"/>
      <c r="J479" s="39"/>
      <c r="K479" s="39"/>
      <c r="L479" s="42"/>
      <c r="M479" s="193"/>
      <c r="N479" s="194"/>
      <c r="O479" s="67"/>
      <c r="P479" s="67"/>
      <c r="Q479" s="67"/>
      <c r="R479" s="67"/>
      <c r="S479" s="67"/>
      <c r="T479" s="68"/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T479" s="19" t="s">
        <v>170</v>
      </c>
      <c r="AU479" s="19" t="s">
        <v>88</v>
      </c>
    </row>
    <row r="480" spans="1:65" s="13" customFormat="1" ht="10.199999999999999">
      <c r="B480" s="195"/>
      <c r="C480" s="196"/>
      <c r="D480" s="190" t="s">
        <v>172</v>
      </c>
      <c r="E480" s="197" t="s">
        <v>32</v>
      </c>
      <c r="F480" s="198" t="s">
        <v>173</v>
      </c>
      <c r="G480" s="196"/>
      <c r="H480" s="197" t="s">
        <v>32</v>
      </c>
      <c r="I480" s="199"/>
      <c r="J480" s="196"/>
      <c r="K480" s="196"/>
      <c r="L480" s="200"/>
      <c r="M480" s="201"/>
      <c r="N480" s="202"/>
      <c r="O480" s="202"/>
      <c r="P480" s="202"/>
      <c r="Q480" s="202"/>
      <c r="R480" s="202"/>
      <c r="S480" s="202"/>
      <c r="T480" s="203"/>
      <c r="AT480" s="204" t="s">
        <v>172</v>
      </c>
      <c r="AU480" s="204" t="s">
        <v>88</v>
      </c>
      <c r="AV480" s="13" t="s">
        <v>86</v>
      </c>
      <c r="AW480" s="13" t="s">
        <v>39</v>
      </c>
      <c r="AX480" s="13" t="s">
        <v>78</v>
      </c>
      <c r="AY480" s="204" t="s">
        <v>162</v>
      </c>
    </row>
    <row r="481" spans="1:65" s="14" customFormat="1" ht="10.199999999999999">
      <c r="B481" s="205"/>
      <c r="C481" s="206"/>
      <c r="D481" s="190" t="s">
        <v>172</v>
      </c>
      <c r="E481" s="207" t="s">
        <v>32</v>
      </c>
      <c r="F481" s="208" t="s">
        <v>442</v>
      </c>
      <c r="G481" s="206"/>
      <c r="H481" s="209">
        <v>1.5</v>
      </c>
      <c r="I481" s="210"/>
      <c r="J481" s="206"/>
      <c r="K481" s="206"/>
      <c r="L481" s="211"/>
      <c r="M481" s="212"/>
      <c r="N481" s="213"/>
      <c r="O481" s="213"/>
      <c r="P481" s="213"/>
      <c r="Q481" s="213"/>
      <c r="R481" s="213"/>
      <c r="S481" s="213"/>
      <c r="T481" s="214"/>
      <c r="AT481" s="215" t="s">
        <v>172</v>
      </c>
      <c r="AU481" s="215" t="s">
        <v>88</v>
      </c>
      <c r="AV481" s="14" t="s">
        <v>88</v>
      </c>
      <c r="AW481" s="14" t="s">
        <v>39</v>
      </c>
      <c r="AX481" s="14" t="s">
        <v>78</v>
      </c>
      <c r="AY481" s="215" t="s">
        <v>162</v>
      </c>
    </row>
    <row r="482" spans="1:65" s="14" customFormat="1" ht="10.199999999999999">
      <c r="B482" s="205"/>
      <c r="C482" s="206"/>
      <c r="D482" s="190" t="s">
        <v>172</v>
      </c>
      <c r="E482" s="207" t="s">
        <v>32</v>
      </c>
      <c r="F482" s="208" t="s">
        <v>443</v>
      </c>
      <c r="G482" s="206"/>
      <c r="H482" s="209">
        <v>2.5</v>
      </c>
      <c r="I482" s="210"/>
      <c r="J482" s="206"/>
      <c r="K482" s="206"/>
      <c r="L482" s="211"/>
      <c r="M482" s="212"/>
      <c r="N482" s="213"/>
      <c r="O482" s="213"/>
      <c r="P482" s="213"/>
      <c r="Q482" s="213"/>
      <c r="R482" s="213"/>
      <c r="S482" s="213"/>
      <c r="T482" s="214"/>
      <c r="AT482" s="215" t="s">
        <v>172</v>
      </c>
      <c r="AU482" s="215" t="s">
        <v>88</v>
      </c>
      <c r="AV482" s="14" t="s">
        <v>88</v>
      </c>
      <c r="AW482" s="14" t="s">
        <v>39</v>
      </c>
      <c r="AX482" s="14" t="s">
        <v>78</v>
      </c>
      <c r="AY482" s="215" t="s">
        <v>162</v>
      </c>
    </row>
    <row r="483" spans="1:65" s="15" customFormat="1" ht="10.199999999999999">
      <c r="B483" s="216"/>
      <c r="C483" s="217"/>
      <c r="D483" s="190" t="s">
        <v>172</v>
      </c>
      <c r="E483" s="218" t="s">
        <v>32</v>
      </c>
      <c r="F483" s="219" t="s">
        <v>175</v>
      </c>
      <c r="G483" s="217"/>
      <c r="H483" s="220">
        <v>4</v>
      </c>
      <c r="I483" s="221"/>
      <c r="J483" s="217"/>
      <c r="K483" s="217"/>
      <c r="L483" s="222"/>
      <c r="M483" s="223"/>
      <c r="N483" s="224"/>
      <c r="O483" s="224"/>
      <c r="P483" s="224"/>
      <c r="Q483" s="224"/>
      <c r="R483" s="224"/>
      <c r="S483" s="224"/>
      <c r="T483" s="225"/>
      <c r="AT483" s="226" t="s">
        <v>172</v>
      </c>
      <c r="AU483" s="226" t="s">
        <v>88</v>
      </c>
      <c r="AV483" s="15" t="s">
        <v>168</v>
      </c>
      <c r="AW483" s="15" t="s">
        <v>39</v>
      </c>
      <c r="AX483" s="15" t="s">
        <v>86</v>
      </c>
      <c r="AY483" s="226" t="s">
        <v>162</v>
      </c>
    </row>
    <row r="484" spans="1:65" s="2" customFormat="1" ht="14.4" customHeight="1">
      <c r="A484" s="37"/>
      <c r="B484" s="38"/>
      <c r="C484" s="227" t="s">
        <v>559</v>
      </c>
      <c r="D484" s="227" t="s">
        <v>264</v>
      </c>
      <c r="E484" s="228" t="s">
        <v>560</v>
      </c>
      <c r="F484" s="229" t="s">
        <v>561</v>
      </c>
      <c r="G484" s="230" t="s">
        <v>99</v>
      </c>
      <c r="H484" s="231">
        <v>4.0599999999999996</v>
      </c>
      <c r="I484" s="232"/>
      <c r="J484" s="233">
        <f>ROUND(I484*H484,2)</f>
        <v>0</v>
      </c>
      <c r="K484" s="229" t="s">
        <v>167</v>
      </c>
      <c r="L484" s="234"/>
      <c r="M484" s="235" t="s">
        <v>32</v>
      </c>
      <c r="N484" s="236" t="s">
        <v>49</v>
      </c>
      <c r="O484" s="67"/>
      <c r="P484" s="186">
        <f>O484*H484</f>
        <v>0</v>
      </c>
      <c r="Q484" s="186">
        <v>2.7000000000000001E-3</v>
      </c>
      <c r="R484" s="186">
        <f>Q484*H484</f>
        <v>1.0962E-2</v>
      </c>
      <c r="S484" s="186">
        <v>0</v>
      </c>
      <c r="T484" s="187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188" t="s">
        <v>207</v>
      </c>
      <c r="AT484" s="188" t="s">
        <v>264</v>
      </c>
      <c r="AU484" s="188" t="s">
        <v>88</v>
      </c>
      <c r="AY484" s="19" t="s">
        <v>162</v>
      </c>
      <c r="BE484" s="189">
        <f>IF(N484="základní",J484,0)</f>
        <v>0</v>
      </c>
      <c r="BF484" s="189">
        <f>IF(N484="snížená",J484,0)</f>
        <v>0</v>
      </c>
      <c r="BG484" s="189">
        <f>IF(N484="zákl. přenesená",J484,0)</f>
        <v>0</v>
      </c>
      <c r="BH484" s="189">
        <f>IF(N484="sníž. přenesená",J484,0)</f>
        <v>0</v>
      </c>
      <c r="BI484" s="189">
        <f>IF(N484="nulová",J484,0)</f>
        <v>0</v>
      </c>
      <c r="BJ484" s="19" t="s">
        <v>86</v>
      </c>
      <c r="BK484" s="189">
        <f>ROUND(I484*H484,2)</f>
        <v>0</v>
      </c>
      <c r="BL484" s="19" t="s">
        <v>168</v>
      </c>
      <c r="BM484" s="188" t="s">
        <v>562</v>
      </c>
    </row>
    <row r="485" spans="1:65" s="14" customFormat="1" ht="10.199999999999999">
      <c r="B485" s="205"/>
      <c r="C485" s="206"/>
      <c r="D485" s="190" t="s">
        <v>172</v>
      </c>
      <c r="E485" s="206"/>
      <c r="F485" s="208" t="s">
        <v>563</v>
      </c>
      <c r="G485" s="206"/>
      <c r="H485" s="209">
        <v>4.0599999999999996</v>
      </c>
      <c r="I485" s="210"/>
      <c r="J485" s="206"/>
      <c r="K485" s="206"/>
      <c r="L485" s="211"/>
      <c r="M485" s="212"/>
      <c r="N485" s="213"/>
      <c r="O485" s="213"/>
      <c r="P485" s="213"/>
      <c r="Q485" s="213"/>
      <c r="R485" s="213"/>
      <c r="S485" s="213"/>
      <c r="T485" s="214"/>
      <c r="AT485" s="215" t="s">
        <v>172</v>
      </c>
      <c r="AU485" s="215" t="s">
        <v>88</v>
      </c>
      <c r="AV485" s="14" t="s">
        <v>88</v>
      </c>
      <c r="AW485" s="14" t="s">
        <v>4</v>
      </c>
      <c r="AX485" s="14" t="s">
        <v>86</v>
      </c>
      <c r="AY485" s="215" t="s">
        <v>162</v>
      </c>
    </row>
    <row r="486" spans="1:65" s="2" customFormat="1" ht="24.15" customHeight="1">
      <c r="A486" s="37"/>
      <c r="B486" s="38"/>
      <c r="C486" s="177" t="s">
        <v>564</v>
      </c>
      <c r="D486" s="177" t="s">
        <v>164</v>
      </c>
      <c r="E486" s="178" t="s">
        <v>565</v>
      </c>
      <c r="F486" s="179" t="s">
        <v>566</v>
      </c>
      <c r="G486" s="180" t="s">
        <v>567</v>
      </c>
      <c r="H486" s="181">
        <v>2</v>
      </c>
      <c r="I486" s="182"/>
      <c r="J486" s="183">
        <f>ROUND(I486*H486,2)</f>
        <v>0</v>
      </c>
      <c r="K486" s="179" t="s">
        <v>167</v>
      </c>
      <c r="L486" s="42"/>
      <c r="M486" s="184" t="s">
        <v>32</v>
      </c>
      <c r="N486" s="185" t="s">
        <v>49</v>
      </c>
      <c r="O486" s="67"/>
      <c r="P486" s="186">
        <f>O486*H486</f>
        <v>0</v>
      </c>
      <c r="Q486" s="186">
        <v>1E-4</v>
      </c>
      <c r="R486" s="186">
        <f>Q486*H486</f>
        <v>2.0000000000000001E-4</v>
      </c>
      <c r="S486" s="186">
        <v>0</v>
      </c>
      <c r="T486" s="187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188" t="s">
        <v>168</v>
      </c>
      <c r="AT486" s="188" t="s">
        <v>164</v>
      </c>
      <c r="AU486" s="188" t="s">
        <v>88</v>
      </c>
      <c r="AY486" s="19" t="s">
        <v>162</v>
      </c>
      <c r="BE486" s="189">
        <f>IF(N486="základní",J486,0)</f>
        <v>0</v>
      </c>
      <c r="BF486" s="189">
        <f>IF(N486="snížená",J486,0)</f>
        <v>0</v>
      </c>
      <c r="BG486" s="189">
        <f>IF(N486="zákl. přenesená",J486,0)</f>
        <v>0</v>
      </c>
      <c r="BH486" s="189">
        <f>IF(N486="sníž. přenesená",J486,0)</f>
        <v>0</v>
      </c>
      <c r="BI486" s="189">
        <f>IF(N486="nulová",J486,0)</f>
        <v>0</v>
      </c>
      <c r="BJ486" s="19" t="s">
        <v>86</v>
      </c>
      <c r="BK486" s="189">
        <f>ROUND(I486*H486,2)</f>
        <v>0</v>
      </c>
      <c r="BL486" s="19" t="s">
        <v>168</v>
      </c>
      <c r="BM486" s="188" t="s">
        <v>568</v>
      </c>
    </row>
    <row r="487" spans="1:65" s="2" customFormat="1" ht="48">
      <c r="A487" s="37"/>
      <c r="B487" s="38"/>
      <c r="C487" s="39"/>
      <c r="D487" s="190" t="s">
        <v>170</v>
      </c>
      <c r="E487" s="39"/>
      <c r="F487" s="191" t="s">
        <v>569</v>
      </c>
      <c r="G487" s="39"/>
      <c r="H487" s="39"/>
      <c r="I487" s="192"/>
      <c r="J487" s="39"/>
      <c r="K487" s="39"/>
      <c r="L487" s="42"/>
      <c r="M487" s="193"/>
      <c r="N487" s="194"/>
      <c r="O487" s="67"/>
      <c r="P487" s="67"/>
      <c r="Q487" s="67"/>
      <c r="R487" s="67"/>
      <c r="S487" s="67"/>
      <c r="T487" s="68"/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T487" s="19" t="s">
        <v>170</v>
      </c>
      <c r="AU487" s="19" t="s">
        <v>88</v>
      </c>
    </row>
    <row r="488" spans="1:65" s="13" customFormat="1" ht="10.199999999999999">
      <c r="B488" s="195"/>
      <c r="C488" s="196"/>
      <c r="D488" s="190" t="s">
        <v>172</v>
      </c>
      <c r="E488" s="197" t="s">
        <v>32</v>
      </c>
      <c r="F488" s="198" t="s">
        <v>173</v>
      </c>
      <c r="G488" s="196"/>
      <c r="H488" s="197" t="s">
        <v>32</v>
      </c>
      <c r="I488" s="199"/>
      <c r="J488" s="196"/>
      <c r="K488" s="196"/>
      <c r="L488" s="200"/>
      <c r="M488" s="201"/>
      <c r="N488" s="202"/>
      <c r="O488" s="202"/>
      <c r="P488" s="202"/>
      <c r="Q488" s="202"/>
      <c r="R488" s="202"/>
      <c r="S488" s="202"/>
      <c r="T488" s="203"/>
      <c r="AT488" s="204" t="s">
        <v>172</v>
      </c>
      <c r="AU488" s="204" t="s">
        <v>88</v>
      </c>
      <c r="AV488" s="13" t="s">
        <v>86</v>
      </c>
      <c r="AW488" s="13" t="s">
        <v>39</v>
      </c>
      <c r="AX488" s="13" t="s">
        <v>78</v>
      </c>
      <c r="AY488" s="204" t="s">
        <v>162</v>
      </c>
    </row>
    <row r="489" spans="1:65" s="14" customFormat="1" ht="10.199999999999999">
      <c r="B489" s="205"/>
      <c r="C489" s="206"/>
      <c r="D489" s="190" t="s">
        <v>172</v>
      </c>
      <c r="E489" s="207" t="s">
        <v>32</v>
      </c>
      <c r="F489" s="208" t="s">
        <v>570</v>
      </c>
      <c r="G489" s="206"/>
      <c r="H489" s="209">
        <v>2</v>
      </c>
      <c r="I489" s="210"/>
      <c r="J489" s="206"/>
      <c r="K489" s="206"/>
      <c r="L489" s="211"/>
      <c r="M489" s="212"/>
      <c r="N489" s="213"/>
      <c r="O489" s="213"/>
      <c r="P489" s="213"/>
      <c r="Q489" s="213"/>
      <c r="R489" s="213"/>
      <c r="S489" s="213"/>
      <c r="T489" s="214"/>
      <c r="AT489" s="215" t="s">
        <v>172</v>
      </c>
      <c r="AU489" s="215" t="s">
        <v>88</v>
      </c>
      <c r="AV489" s="14" t="s">
        <v>88</v>
      </c>
      <c r="AW489" s="14" t="s">
        <v>39</v>
      </c>
      <c r="AX489" s="14" t="s">
        <v>78</v>
      </c>
      <c r="AY489" s="215" t="s">
        <v>162</v>
      </c>
    </row>
    <row r="490" spans="1:65" s="15" customFormat="1" ht="10.199999999999999">
      <c r="B490" s="216"/>
      <c r="C490" s="217"/>
      <c r="D490" s="190" t="s">
        <v>172</v>
      </c>
      <c r="E490" s="218" t="s">
        <v>32</v>
      </c>
      <c r="F490" s="219" t="s">
        <v>175</v>
      </c>
      <c r="G490" s="217"/>
      <c r="H490" s="220">
        <v>2</v>
      </c>
      <c r="I490" s="221"/>
      <c r="J490" s="217"/>
      <c r="K490" s="217"/>
      <c r="L490" s="222"/>
      <c r="M490" s="223"/>
      <c r="N490" s="224"/>
      <c r="O490" s="224"/>
      <c r="P490" s="224"/>
      <c r="Q490" s="224"/>
      <c r="R490" s="224"/>
      <c r="S490" s="224"/>
      <c r="T490" s="225"/>
      <c r="AT490" s="226" t="s">
        <v>172</v>
      </c>
      <c r="AU490" s="226" t="s">
        <v>88</v>
      </c>
      <c r="AV490" s="15" t="s">
        <v>168</v>
      </c>
      <c r="AW490" s="15" t="s">
        <v>39</v>
      </c>
      <c r="AX490" s="15" t="s">
        <v>86</v>
      </c>
      <c r="AY490" s="226" t="s">
        <v>162</v>
      </c>
    </row>
    <row r="491" spans="1:65" s="2" customFormat="1" ht="14.4" customHeight="1">
      <c r="A491" s="37"/>
      <c r="B491" s="38"/>
      <c r="C491" s="227" t="s">
        <v>571</v>
      </c>
      <c r="D491" s="227" t="s">
        <v>264</v>
      </c>
      <c r="E491" s="228" t="s">
        <v>572</v>
      </c>
      <c r="F491" s="229" t="s">
        <v>573</v>
      </c>
      <c r="G491" s="230" t="s">
        <v>567</v>
      </c>
      <c r="H491" s="231">
        <v>2</v>
      </c>
      <c r="I491" s="232"/>
      <c r="J491" s="233">
        <f>ROUND(I491*H491,2)</f>
        <v>0</v>
      </c>
      <c r="K491" s="229" t="s">
        <v>167</v>
      </c>
      <c r="L491" s="234"/>
      <c r="M491" s="235" t="s">
        <v>32</v>
      </c>
      <c r="N491" s="236" t="s">
        <v>49</v>
      </c>
      <c r="O491" s="67"/>
      <c r="P491" s="186">
        <f>O491*H491</f>
        <v>0</v>
      </c>
      <c r="Q491" s="186">
        <v>1.56E-3</v>
      </c>
      <c r="R491" s="186">
        <f>Q491*H491</f>
        <v>3.1199999999999999E-3</v>
      </c>
      <c r="S491" s="186">
        <v>0</v>
      </c>
      <c r="T491" s="187">
        <f>S491*H491</f>
        <v>0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188" t="s">
        <v>207</v>
      </c>
      <c r="AT491" s="188" t="s">
        <v>264</v>
      </c>
      <c r="AU491" s="188" t="s">
        <v>88</v>
      </c>
      <c r="AY491" s="19" t="s">
        <v>162</v>
      </c>
      <c r="BE491" s="189">
        <f>IF(N491="základní",J491,0)</f>
        <v>0</v>
      </c>
      <c r="BF491" s="189">
        <f>IF(N491="snížená",J491,0)</f>
        <v>0</v>
      </c>
      <c r="BG491" s="189">
        <f>IF(N491="zákl. přenesená",J491,0)</f>
        <v>0</v>
      </c>
      <c r="BH491" s="189">
        <f>IF(N491="sníž. přenesená",J491,0)</f>
        <v>0</v>
      </c>
      <c r="BI491" s="189">
        <f>IF(N491="nulová",J491,0)</f>
        <v>0</v>
      </c>
      <c r="BJ491" s="19" t="s">
        <v>86</v>
      </c>
      <c r="BK491" s="189">
        <f>ROUND(I491*H491,2)</f>
        <v>0</v>
      </c>
      <c r="BL491" s="19" t="s">
        <v>168</v>
      </c>
      <c r="BM491" s="188" t="s">
        <v>574</v>
      </c>
    </row>
    <row r="492" spans="1:65" s="2" customFormat="1" ht="24.15" customHeight="1">
      <c r="A492" s="37"/>
      <c r="B492" s="38"/>
      <c r="C492" s="177" t="s">
        <v>575</v>
      </c>
      <c r="D492" s="177" t="s">
        <v>164</v>
      </c>
      <c r="E492" s="178" t="s">
        <v>576</v>
      </c>
      <c r="F492" s="179" t="s">
        <v>577</v>
      </c>
      <c r="G492" s="180" t="s">
        <v>567</v>
      </c>
      <c r="H492" s="181">
        <v>6</v>
      </c>
      <c r="I492" s="182"/>
      <c r="J492" s="183">
        <f>ROUND(I492*H492,2)</f>
        <v>0</v>
      </c>
      <c r="K492" s="179" t="s">
        <v>167</v>
      </c>
      <c r="L492" s="42"/>
      <c r="M492" s="184" t="s">
        <v>32</v>
      </c>
      <c r="N492" s="185" t="s">
        <v>49</v>
      </c>
      <c r="O492" s="67"/>
      <c r="P492" s="186">
        <f>O492*H492</f>
        <v>0</v>
      </c>
      <c r="Q492" s="186">
        <v>1E-4</v>
      </c>
      <c r="R492" s="186">
        <f>Q492*H492</f>
        <v>6.0000000000000006E-4</v>
      </c>
      <c r="S492" s="186">
        <v>0</v>
      </c>
      <c r="T492" s="187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188" t="s">
        <v>168</v>
      </c>
      <c r="AT492" s="188" t="s">
        <v>164</v>
      </c>
      <c r="AU492" s="188" t="s">
        <v>88</v>
      </c>
      <c r="AY492" s="19" t="s">
        <v>162</v>
      </c>
      <c r="BE492" s="189">
        <f>IF(N492="základní",J492,0)</f>
        <v>0</v>
      </c>
      <c r="BF492" s="189">
        <f>IF(N492="snížená",J492,0)</f>
        <v>0</v>
      </c>
      <c r="BG492" s="189">
        <f>IF(N492="zákl. přenesená",J492,0)</f>
        <v>0</v>
      </c>
      <c r="BH492" s="189">
        <f>IF(N492="sníž. přenesená",J492,0)</f>
        <v>0</v>
      </c>
      <c r="BI492" s="189">
        <f>IF(N492="nulová",J492,0)</f>
        <v>0</v>
      </c>
      <c r="BJ492" s="19" t="s">
        <v>86</v>
      </c>
      <c r="BK492" s="189">
        <f>ROUND(I492*H492,2)</f>
        <v>0</v>
      </c>
      <c r="BL492" s="19" t="s">
        <v>168</v>
      </c>
      <c r="BM492" s="188" t="s">
        <v>578</v>
      </c>
    </row>
    <row r="493" spans="1:65" s="2" customFormat="1" ht="48">
      <c r="A493" s="37"/>
      <c r="B493" s="38"/>
      <c r="C493" s="39"/>
      <c r="D493" s="190" t="s">
        <v>170</v>
      </c>
      <c r="E493" s="39"/>
      <c r="F493" s="191" t="s">
        <v>569</v>
      </c>
      <c r="G493" s="39"/>
      <c r="H493" s="39"/>
      <c r="I493" s="192"/>
      <c r="J493" s="39"/>
      <c r="K493" s="39"/>
      <c r="L493" s="42"/>
      <c r="M493" s="193"/>
      <c r="N493" s="194"/>
      <c r="O493" s="67"/>
      <c r="P493" s="67"/>
      <c r="Q493" s="67"/>
      <c r="R493" s="67"/>
      <c r="S493" s="67"/>
      <c r="T493" s="68"/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T493" s="19" t="s">
        <v>170</v>
      </c>
      <c r="AU493" s="19" t="s">
        <v>88</v>
      </c>
    </row>
    <row r="494" spans="1:65" s="13" customFormat="1" ht="10.199999999999999">
      <c r="B494" s="195"/>
      <c r="C494" s="196"/>
      <c r="D494" s="190" t="s">
        <v>172</v>
      </c>
      <c r="E494" s="197" t="s">
        <v>32</v>
      </c>
      <c r="F494" s="198" t="s">
        <v>173</v>
      </c>
      <c r="G494" s="196"/>
      <c r="H494" s="197" t="s">
        <v>32</v>
      </c>
      <c r="I494" s="199"/>
      <c r="J494" s="196"/>
      <c r="K494" s="196"/>
      <c r="L494" s="200"/>
      <c r="M494" s="201"/>
      <c r="N494" s="202"/>
      <c r="O494" s="202"/>
      <c r="P494" s="202"/>
      <c r="Q494" s="202"/>
      <c r="R494" s="202"/>
      <c r="S494" s="202"/>
      <c r="T494" s="203"/>
      <c r="AT494" s="204" t="s">
        <v>172</v>
      </c>
      <c r="AU494" s="204" t="s">
        <v>88</v>
      </c>
      <c r="AV494" s="13" t="s">
        <v>86</v>
      </c>
      <c r="AW494" s="13" t="s">
        <v>39</v>
      </c>
      <c r="AX494" s="13" t="s">
        <v>78</v>
      </c>
      <c r="AY494" s="204" t="s">
        <v>162</v>
      </c>
    </row>
    <row r="495" spans="1:65" s="14" customFormat="1" ht="10.199999999999999">
      <c r="B495" s="205"/>
      <c r="C495" s="206"/>
      <c r="D495" s="190" t="s">
        <v>172</v>
      </c>
      <c r="E495" s="207" t="s">
        <v>32</v>
      </c>
      <c r="F495" s="208" t="s">
        <v>579</v>
      </c>
      <c r="G495" s="206"/>
      <c r="H495" s="209">
        <v>1</v>
      </c>
      <c r="I495" s="210"/>
      <c r="J495" s="206"/>
      <c r="K495" s="206"/>
      <c r="L495" s="211"/>
      <c r="M495" s="212"/>
      <c r="N495" s="213"/>
      <c r="O495" s="213"/>
      <c r="P495" s="213"/>
      <c r="Q495" s="213"/>
      <c r="R495" s="213"/>
      <c r="S495" s="213"/>
      <c r="T495" s="214"/>
      <c r="AT495" s="215" t="s">
        <v>172</v>
      </c>
      <c r="AU495" s="215" t="s">
        <v>88</v>
      </c>
      <c r="AV495" s="14" t="s">
        <v>88</v>
      </c>
      <c r="AW495" s="14" t="s">
        <v>39</v>
      </c>
      <c r="AX495" s="14" t="s">
        <v>78</v>
      </c>
      <c r="AY495" s="215" t="s">
        <v>162</v>
      </c>
    </row>
    <row r="496" spans="1:65" s="14" customFormat="1" ht="10.199999999999999">
      <c r="B496" s="205"/>
      <c r="C496" s="206"/>
      <c r="D496" s="190" t="s">
        <v>172</v>
      </c>
      <c r="E496" s="207" t="s">
        <v>32</v>
      </c>
      <c r="F496" s="208" t="s">
        <v>580</v>
      </c>
      <c r="G496" s="206"/>
      <c r="H496" s="209">
        <v>5</v>
      </c>
      <c r="I496" s="210"/>
      <c r="J496" s="206"/>
      <c r="K496" s="206"/>
      <c r="L496" s="211"/>
      <c r="M496" s="212"/>
      <c r="N496" s="213"/>
      <c r="O496" s="213"/>
      <c r="P496" s="213"/>
      <c r="Q496" s="213"/>
      <c r="R496" s="213"/>
      <c r="S496" s="213"/>
      <c r="T496" s="214"/>
      <c r="AT496" s="215" t="s">
        <v>172</v>
      </c>
      <c r="AU496" s="215" t="s">
        <v>88</v>
      </c>
      <c r="AV496" s="14" t="s">
        <v>88</v>
      </c>
      <c r="AW496" s="14" t="s">
        <v>39</v>
      </c>
      <c r="AX496" s="14" t="s">
        <v>78</v>
      </c>
      <c r="AY496" s="215" t="s">
        <v>162</v>
      </c>
    </row>
    <row r="497" spans="1:65" s="15" customFormat="1" ht="10.199999999999999">
      <c r="B497" s="216"/>
      <c r="C497" s="217"/>
      <c r="D497" s="190" t="s">
        <v>172</v>
      </c>
      <c r="E497" s="218" t="s">
        <v>32</v>
      </c>
      <c r="F497" s="219" t="s">
        <v>175</v>
      </c>
      <c r="G497" s="217"/>
      <c r="H497" s="220">
        <v>6</v>
      </c>
      <c r="I497" s="221"/>
      <c r="J497" s="217"/>
      <c r="K497" s="217"/>
      <c r="L497" s="222"/>
      <c r="M497" s="223"/>
      <c r="N497" s="224"/>
      <c r="O497" s="224"/>
      <c r="P497" s="224"/>
      <c r="Q497" s="224"/>
      <c r="R497" s="224"/>
      <c r="S497" s="224"/>
      <c r="T497" s="225"/>
      <c r="AT497" s="226" t="s">
        <v>172</v>
      </c>
      <c r="AU497" s="226" t="s">
        <v>88</v>
      </c>
      <c r="AV497" s="15" t="s">
        <v>168</v>
      </c>
      <c r="AW497" s="15" t="s">
        <v>39</v>
      </c>
      <c r="AX497" s="15" t="s">
        <v>86</v>
      </c>
      <c r="AY497" s="226" t="s">
        <v>162</v>
      </c>
    </row>
    <row r="498" spans="1:65" s="2" customFormat="1" ht="14.4" customHeight="1">
      <c r="A498" s="37"/>
      <c r="B498" s="38"/>
      <c r="C498" s="227" t="s">
        <v>581</v>
      </c>
      <c r="D498" s="227" t="s">
        <v>264</v>
      </c>
      <c r="E498" s="228" t="s">
        <v>582</v>
      </c>
      <c r="F498" s="229" t="s">
        <v>583</v>
      </c>
      <c r="G498" s="230" t="s">
        <v>567</v>
      </c>
      <c r="H498" s="231">
        <v>6</v>
      </c>
      <c r="I498" s="232"/>
      <c r="J498" s="233">
        <f>ROUND(I498*H498,2)</f>
        <v>0</v>
      </c>
      <c r="K498" s="229" t="s">
        <v>167</v>
      </c>
      <c r="L498" s="234"/>
      <c r="M498" s="235" t="s">
        <v>32</v>
      </c>
      <c r="N498" s="236" t="s">
        <v>49</v>
      </c>
      <c r="O498" s="67"/>
      <c r="P498" s="186">
        <f>O498*H498</f>
        <v>0</v>
      </c>
      <c r="Q498" s="186">
        <v>8.0000000000000004E-4</v>
      </c>
      <c r="R498" s="186">
        <f>Q498*H498</f>
        <v>4.8000000000000004E-3</v>
      </c>
      <c r="S498" s="186">
        <v>0</v>
      </c>
      <c r="T498" s="187">
        <f>S498*H498</f>
        <v>0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188" t="s">
        <v>207</v>
      </c>
      <c r="AT498" s="188" t="s">
        <v>264</v>
      </c>
      <c r="AU498" s="188" t="s">
        <v>88</v>
      </c>
      <c r="AY498" s="19" t="s">
        <v>162</v>
      </c>
      <c r="BE498" s="189">
        <f>IF(N498="základní",J498,0)</f>
        <v>0</v>
      </c>
      <c r="BF498" s="189">
        <f>IF(N498="snížená",J498,0)</f>
        <v>0</v>
      </c>
      <c r="BG498" s="189">
        <f>IF(N498="zákl. přenesená",J498,0)</f>
        <v>0</v>
      </c>
      <c r="BH498" s="189">
        <f>IF(N498="sníž. přenesená",J498,0)</f>
        <v>0</v>
      </c>
      <c r="BI498" s="189">
        <f>IF(N498="nulová",J498,0)</f>
        <v>0</v>
      </c>
      <c r="BJ498" s="19" t="s">
        <v>86</v>
      </c>
      <c r="BK498" s="189">
        <f>ROUND(I498*H498,2)</f>
        <v>0</v>
      </c>
      <c r="BL498" s="19" t="s">
        <v>168</v>
      </c>
      <c r="BM498" s="188" t="s">
        <v>584</v>
      </c>
    </row>
    <row r="499" spans="1:65" s="2" customFormat="1" ht="14.4" customHeight="1">
      <c r="A499" s="37"/>
      <c r="B499" s="38"/>
      <c r="C499" s="177" t="s">
        <v>585</v>
      </c>
      <c r="D499" s="177" t="s">
        <v>164</v>
      </c>
      <c r="E499" s="178" t="s">
        <v>586</v>
      </c>
      <c r="F499" s="179" t="s">
        <v>587</v>
      </c>
      <c r="G499" s="180" t="s">
        <v>258</v>
      </c>
      <c r="H499" s="181">
        <v>1.508</v>
      </c>
      <c r="I499" s="182"/>
      <c r="J499" s="183">
        <f>ROUND(I499*H499,2)</f>
        <v>0</v>
      </c>
      <c r="K499" s="179" t="s">
        <v>167</v>
      </c>
      <c r="L499" s="42"/>
      <c r="M499" s="184" t="s">
        <v>32</v>
      </c>
      <c r="N499" s="185" t="s">
        <v>49</v>
      </c>
      <c r="O499" s="67"/>
      <c r="P499" s="186">
        <f>O499*H499</f>
        <v>0</v>
      </c>
      <c r="Q499" s="186">
        <v>0</v>
      </c>
      <c r="R499" s="186">
        <f>Q499*H499</f>
        <v>0</v>
      </c>
      <c r="S499" s="186">
        <v>0</v>
      </c>
      <c r="T499" s="187">
        <f>S499*H499</f>
        <v>0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188" t="s">
        <v>168</v>
      </c>
      <c r="AT499" s="188" t="s">
        <v>164</v>
      </c>
      <c r="AU499" s="188" t="s">
        <v>88</v>
      </c>
      <c r="AY499" s="19" t="s">
        <v>162</v>
      </c>
      <c r="BE499" s="189">
        <f>IF(N499="základní",J499,0)</f>
        <v>0</v>
      </c>
      <c r="BF499" s="189">
        <f>IF(N499="snížená",J499,0)</f>
        <v>0</v>
      </c>
      <c r="BG499" s="189">
        <f>IF(N499="zákl. přenesená",J499,0)</f>
        <v>0</v>
      </c>
      <c r="BH499" s="189">
        <f>IF(N499="sníž. přenesená",J499,0)</f>
        <v>0</v>
      </c>
      <c r="BI499" s="189">
        <f>IF(N499="nulová",J499,0)</f>
        <v>0</v>
      </c>
      <c r="BJ499" s="19" t="s">
        <v>86</v>
      </c>
      <c r="BK499" s="189">
        <f>ROUND(I499*H499,2)</f>
        <v>0</v>
      </c>
      <c r="BL499" s="19" t="s">
        <v>168</v>
      </c>
      <c r="BM499" s="188" t="s">
        <v>588</v>
      </c>
    </row>
    <row r="500" spans="1:65" s="2" customFormat="1" ht="38.4">
      <c r="A500" s="37"/>
      <c r="B500" s="38"/>
      <c r="C500" s="39"/>
      <c r="D500" s="190" t="s">
        <v>170</v>
      </c>
      <c r="E500" s="39"/>
      <c r="F500" s="191" t="s">
        <v>589</v>
      </c>
      <c r="G500" s="39"/>
      <c r="H500" s="39"/>
      <c r="I500" s="192"/>
      <c r="J500" s="39"/>
      <c r="K500" s="39"/>
      <c r="L500" s="42"/>
      <c r="M500" s="193"/>
      <c r="N500" s="194"/>
      <c r="O500" s="67"/>
      <c r="P500" s="67"/>
      <c r="Q500" s="67"/>
      <c r="R500" s="67"/>
      <c r="S500" s="67"/>
      <c r="T500" s="68"/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T500" s="19" t="s">
        <v>170</v>
      </c>
      <c r="AU500" s="19" t="s">
        <v>88</v>
      </c>
    </row>
    <row r="501" spans="1:65" s="2" customFormat="1" ht="28.8">
      <c r="A501" s="37"/>
      <c r="B501" s="38"/>
      <c r="C501" s="39"/>
      <c r="D501" s="190" t="s">
        <v>590</v>
      </c>
      <c r="E501" s="39"/>
      <c r="F501" s="191" t="s">
        <v>591</v>
      </c>
      <c r="G501" s="39"/>
      <c r="H501" s="39"/>
      <c r="I501" s="192"/>
      <c r="J501" s="39"/>
      <c r="K501" s="39"/>
      <c r="L501" s="42"/>
      <c r="M501" s="193"/>
      <c r="N501" s="194"/>
      <c r="O501" s="67"/>
      <c r="P501" s="67"/>
      <c r="Q501" s="67"/>
      <c r="R501" s="67"/>
      <c r="S501" s="67"/>
      <c r="T501" s="68"/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T501" s="19" t="s">
        <v>590</v>
      </c>
      <c r="AU501" s="19" t="s">
        <v>88</v>
      </c>
    </row>
    <row r="502" spans="1:65" s="13" customFormat="1" ht="10.199999999999999">
      <c r="B502" s="195"/>
      <c r="C502" s="196"/>
      <c r="D502" s="190" t="s">
        <v>172</v>
      </c>
      <c r="E502" s="197" t="s">
        <v>32</v>
      </c>
      <c r="F502" s="198" t="s">
        <v>173</v>
      </c>
      <c r="G502" s="196"/>
      <c r="H502" s="197" t="s">
        <v>32</v>
      </c>
      <c r="I502" s="199"/>
      <c r="J502" s="196"/>
      <c r="K502" s="196"/>
      <c r="L502" s="200"/>
      <c r="M502" s="201"/>
      <c r="N502" s="202"/>
      <c r="O502" s="202"/>
      <c r="P502" s="202"/>
      <c r="Q502" s="202"/>
      <c r="R502" s="202"/>
      <c r="S502" s="202"/>
      <c r="T502" s="203"/>
      <c r="AT502" s="204" t="s">
        <v>172</v>
      </c>
      <c r="AU502" s="204" t="s">
        <v>88</v>
      </c>
      <c r="AV502" s="13" t="s">
        <v>86</v>
      </c>
      <c r="AW502" s="13" t="s">
        <v>39</v>
      </c>
      <c r="AX502" s="13" t="s">
        <v>78</v>
      </c>
      <c r="AY502" s="204" t="s">
        <v>162</v>
      </c>
    </row>
    <row r="503" spans="1:65" s="14" customFormat="1" ht="10.199999999999999">
      <c r="B503" s="205"/>
      <c r="C503" s="206"/>
      <c r="D503" s="190" t="s">
        <v>172</v>
      </c>
      <c r="E503" s="207" t="s">
        <v>32</v>
      </c>
      <c r="F503" s="208" t="s">
        <v>592</v>
      </c>
      <c r="G503" s="206"/>
      <c r="H503" s="209">
        <v>1.4730000000000001</v>
      </c>
      <c r="I503" s="210"/>
      <c r="J503" s="206"/>
      <c r="K503" s="206"/>
      <c r="L503" s="211"/>
      <c r="M503" s="212"/>
      <c r="N503" s="213"/>
      <c r="O503" s="213"/>
      <c r="P503" s="213"/>
      <c r="Q503" s="213"/>
      <c r="R503" s="213"/>
      <c r="S503" s="213"/>
      <c r="T503" s="214"/>
      <c r="AT503" s="215" t="s">
        <v>172</v>
      </c>
      <c r="AU503" s="215" t="s">
        <v>88</v>
      </c>
      <c r="AV503" s="14" t="s">
        <v>88</v>
      </c>
      <c r="AW503" s="14" t="s">
        <v>39</v>
      </c>
      <c r="AX503" s="14" t="s">
        <v>78</v>
      </c>
      <c r="AY503" s="215" t="s">
        <v>162</v>
      </c>
    </row>
    <row r="504" spans="1:65" s="14" customFormat="1" ht="10.199999999999999">
      <c r="B504" s="205"/>
      <c r="C504" s="206"/>
      <c r="D504" s="190" t="s">
        <v>172</v>
      </c>
      <c r="E504" s="207" t="s">
        <v>32</v>
      </c>
      <c r="F504" s="208" t="s">
        <v>593</v>
      </c>
      <c r="G504" s="206"/>
      <c r="H504" s="209">
        <v>3.5000000000000003E-2</v>
      </c>
      <c r="I504" s="210"/>
      <c r="J504" s="206"/>
      <c r="K504" s="206"/>
      <c r="L504" s="211"/>
      <c r="M504" s="212"/>
      <c r="N504" s="213"/>
      <c r="O504" s="213"/>
      <c r="P504" s="213"/>
      <c r="Q504" s="213"/>
      <c r="R504" s="213"/>
      <c r="S504" s="213"/>
      <c r="T504" s="214"/>
      <c r="AT504" s="215" t="s">
        <v>172</v>
      </c>
      <c r="AU504" s="215" t="s">
        <v>88</v>
      </c>
      <c r="AV504" s="14" t="s">
        <v>88</v>
      </c>
      <c r="AW504" s="14" t="s">
        <v>39</v>
      </c>
      <c r="AX504" s="14" t="s">
        <v>78</v>
      </c>
      <c r="AY504" s="215" t="s">
        <v>162</v>
      </c>
    </row>
    <row r="505" spans="1:65" s="15" customFormat="1" ht="10.199999999999999">
      <c r="B505" s="216"/>
      <c r="C505" s="217"/>
      <c r="D505" s="190" t="s">
        <v>172</v>
      </c>
      <c r="E505" s="218" t="s">
        <v>32</v>
      </c>
      <c r="F505" s="219" t="s">
        <v>175</v>
      </c>
      <c r="G505" s="217"/>
      <c r="H505" s="220">
        <v>1.508</v>
      </c>
      <c r="I505" s="221"/>
      <c r="J505" s="217"/>
      <c r="K505" s="217"/>
      <c r="L505" s="222"/>
      <c r="M505" s="223"/>
      <c r="N505" s="224"/>
      <c r="O505" s="224"/>
      <c r="P505" s="224"/>
      <c r="Q505" s="224"/>
      <c r="R505" s="224"/>
      <c r="S505" s="224"/>
      <c r="T505" s="225"/>
      <c r="AT505" s="226" t="s">
        <v>172</v>
      </c>
      <c r="AU505" s="226" t="s">
        <v>88</v>
      </c>
      <c r="AV505" s="15" t="s">
        <v>168</v>
      </c>
      <c r="AW505" s="15" t="s">
        <v>39</v>
      </c>
      <c r="AX505" s="15" t="s">
        <v>86</v>
      </c>
      <c r="AY505" s="226" t="s">
        <v>162</v>
      </c>
    </row>
    <row r="506" spans="1:65" s="2" customFormat="1" ht="14.4" customHeight="1">
      <c r="A506" s="37"/>
      <c r="B506" s="38"/>
      <c r="C506" s="177" t="s">
        <v>594</v>
      </c>
      <c r="D506" s="177" t="s">
        <v>164</v>
      </c>
      <c r="E506" s="178" t="s">
        <v>595</v>
      </c>
      <c r="F506" s="179" t="s">
        <v>596</v>
      </c>
      <c r="G506" s="180" t="s">
        <v>99</v>
      </c>
      <c r="H506" s="181">
        <v>4</v>
      </c>
      <c r="I506" s="182"/>
      <c r="J506" s="183">
        <f>ROUND(I506*H506,2)</f>
        <v>0</v>
      </c>
      <c r="K506" s="179" t="s">
        <v>167</v>
      </c>
      <c r="L506" s="42"/>
      <c r="M506" s="184" t="s">
        <v>32</v>
      </c>
      <c r="N506" s="185" t="s">
        <v>49</v>
      </c>
      <c r="O506" s="67"/>
      <c r="P506" s="186">
        <f>O506*H506</f>
        <v>0</v>
      </c>
      <c r="Q506" s="186">
        <v>0</v>
      </c>
      <c r="R506" s="186">
        <f>Q506*H506</f>
        <v>0</v>
      </c>
      <c r="S506" s="186">
        <v>0</v>
      </c>
      <c r="T506" s="187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188" t="s">
        <v>168</v>
      </c>
      <c r="AT506" s="188" t="s">
        <v>164</v>
      </c>
      <c r="AU506" s="188" t="s">
        <v>88</v>
      </c>
      <c r="AY506" s="19" t="s">
        <v>162</v>
      </c>
      <c r="BE506" s="189">
        <f>IF(N506="základní",J506,0)</f>
        <v>0</v>
      </c>
      <c r="BF506" s="189">
        <f>IF(N506="snížená",J506,0)</f>
        <v>0</v>
      </c>
      <c r="BG506" s="189">
        <f>IF(N506="zákl. přenesená",J506,0)</f>
        <v>0</v>
      </c>
      <c r="BH506" s="189">
        <f>IF(N506="sníž. přenesená",J506,0)</f>
        <v>0</v>
      </c>
      <c r="BI506" s="189">
        <f>IF(N506="nulová",J506,0)</f>
        <v>0</v>
      </c>
      <c r="BJ506" s="19" t="s">
        <v>86</v>
      </c>
      <c r="BK506" s="189">
        <f>ROUND(I506*H506,2)</f>
        <v>0</v>
      </c>
      <c r="BL506" s="19" t="s">
        <v>168</v>
      </c>
      <c r="BM506" s="188" t="s">
        <v>597</v>
      </c>
    </row>
    <row r="507" spans="1:65" s="2" customFormat="1" ht="86.4">
      <c r="A507" s="37"/>
      <c r="B507" s="38"/>
      <c r="C507" s="39"/>
      <c r="D507" s="190" t="s">
        <v>170</v>
      </c>
      <c r="E507" s="39"/>
      <c r="F507" s="191" t="s">
        <v>598</v>
      </c>
      <c r="G507" s="39"/>
      <c r="H507" s="39"/>
      <c r="I507" s="192"/>
      <c r="J507" s="39"/>
      <c r="K507" s="39"/>
      <c r="L507" s="42"/>
      <c r="M507" s="193"/>
      <c r="N507" s="194"/>
      <c r="O507" s="67"/>
      <c r="P507" s="67"/>
      <c r="Q507" s="67"/>
      <c r="R507" s="67"/>
      <c r="S507" s="67"/>
      <c r="T507" s="68"/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T507" s="19" t="s">
        <v>170</v>
      </c>
      <c r="AU507" s="19" t="s">
        <v>88</v>
      </c>
    </row>
    <row r="508" spans="1:65" s="13" customFormat="1" ht="10.199999999999999">
      <c r="B508" s="195"/>
      <c r="C508" s="196"/>
      <c r="D508" s="190" t="s">
        <v>172</v>
      </c>
      <c r="E508" s="197" t="s">
        <v>32</v>
      </c>
      <c r="F508" s="198" t="s">
        <v>173</v>
      </c>
      <c r="G508" s="196"/>
      <c r="H508" s="197" t="s">
        <v>32</v>
      </c>
      <c r="I508" s="199"/>
      <c r="J508" s="196"/>
      <c r="K508" s="196"/>
      <c r="L508" s="200"/>
      <c r="M508" s="201"/>
      <c r="N508" s="202"/>
      <c r="O508" s="202"/>
      <c r="P508" s="202"/>
      <c r="Q508" s="202"/>
      <c r="R508" s="202"/>
      <c r="S508" s="202"/>
      <c r="T508" s="203"/>
      <c r="AT508" s="204" t="s">
        <v>172</v>
      </c>
      <c r="AU508" s="204" t="s">
        <v>88</v>
      </c>
      <c r="AV508" s="13" t="s">
        <v>86</v>
      </c>
      <c r="AW508" s="13" t="s">
        <v>39</v>
      </c>
      <c r="AX508" s="13" t="s">
        <v>78</v>
      </c>
      <c r="AY508" s="204" t="s">
        <v>162</v>
      </c>
    </row>
    <row r="509" spans="1:65" s="14" customFormat="1" ht="10.199999999999999">
      <c r="B509" s="205"/>
      <c r="C509" s="206"/>
      <c r="D509" s="190" t="s">
        <v>172</v>
      </c>
      <c r="E509" s="207" t="s">
        <v>32</v>
      </c>
      <c r="F509" s="208" t="s">
        <v>442</v>
      </c>
      <c r="G509" s="206"/>
      <c r="H509" s="209">
        <v>1.5</v>
      </c>
      <c r="I509" s="210"/>
      <c r="J509" s="206"/>
      <c r="K509" s="206"/>
      <c r="L509" s="211"/>
      <c r="M509" s="212"/>
      <c r="N509" s="213"/>
      <c r="O509" s="213"/>
      <c r="P509" s="213"/>
      <c r="Q509" s="213"/>
      <c r="R509" s="213"/>
      <c r="S509" s="213"/>
      <c r="T509" s="214"/>
      <c r="AT509" s="215" t="s">
        <v>172</v>
      </c>
      <c r="AU509" s="215" t="s">
        <v>88</v>
      </c>
      <c r="AV509" s="14" t="s">
        <v>88</v>
      </c>
      <c r="AW509" s="14" t="s">
        <v>39</v>
      </c>
      <c r="AX509" s="14" t="s">
        <v>78</v>
      </c>
      <c r="AY509" s="215" t="s">
        <v>162</v>
      </c>
    </row>
    <row r="510" spans="1:65" s="14" customFormat="1" ht="10.199999999999999">
      <c r="B510" s="205"/>
      <c r="C510" s="206"/>
      <c r="D510" s="190" t="s">
        <v>172</v>
      </c>
      <c r="E510" s="207" t="s">
        <v>32</v>
      </c>
      <c r="F510" s="208" t="s">
        <v>443</v>
      </c>
      <c r="G510" s="206"/>
      <c r="H510" s="209">
        <v>2.5</v>
      </c>
      <c r="I510" s="210"/>
      <c r="J510" s="206"/>
      <c r="K510" s="206"/>
      <c r="L510" s="211"/>
      <c r="M510" s="212"/>
      <c r="N510" s="213"/>
      <c r="O510" s="213"/>
      <c r="P510" s="213"/>
      <c r="Q510" s="213"/>
      <c r="R510" s="213"/>
      <c r="S510" s="213"/>
      <c r="T510" s="214"/>
      <c r="AT510" s="215" t="s">
        <v>172</v>
      </c>
      <c r="AU510" s="215" t="s">
        <v>88</v>
      </c>
      <c r="AV510" s="14" t="s">
        <v>88</v>
      </c>
      <c r="AW510" s="14" t="s">
        <v>39</v>
      </c>
      <c r="AX510" s="14" t="s">
        <v>78</v>
      </c>
      <c r="AY510" s="215" t="s">
        <v>162</v>
      </c>
    </row>
    <row r="511" spans="1:65" s="15" customFormat="1" ht="10.199999999999999">
      <c r="B511" s="216"/>
      <c r="C511" s="217"/>
      <c r="D511" s="190" t="s">
        <v>172</v>
      </c>
      <c r="E511" s="218" t="s">
        <v>32</v>
      </c>
      <c r="F511" s="219" t="s">
        <v>175</v>
      </c>
      <c r="G511" s="217"/>
      <c r="H511" s="220">
        <v>4</v>
      </c>
      <c r="I511" s="221"/>
      <c r="J511" s="217"/>
      <c r="K511" s="217"/>
      <c r="L511" s="222"/>
      <c r="M511" s="223"/>
      <c r="N511" s="224"/>
      <c r="O511" s="224"/>
      <c r="P511" s="224"/>
      <c r="Q511" s="224"/>
      <c r="R511" s="224"/>
      <c r="S511" s="224"/>
      <c r="T511" s="225"/>
      <c r="AT511" s="226" t="s">
        <v>172</v>
      </c>
      <c r="AU511" s="226" t="s">
        <v>88</v>
      </c>
      <c r="AV511" s="15" t="s">
        <v>168</v>
      </c>
      <c r="AW511" s="15" t="s">
        <v>39</v>
      </c>
      <c r="AX511" s="15" t="s">
        <v>86</v>
      </c>
      <c r="AY511" s="226" t="s">
        <v>162</v>
      </c>
    </row>
    <row r="512" spans="1:65" s="2" customFormat="1" ht="14.4" customHeight="1">
      <c r="A512" s="37"/>
      <c r="B512" s="38"/>
      <c r="C512" s="177" t="s">
        <v>599</v>
      </c>
      <c r="D512" s="177" t="s">
        <v>164</v>
      </c>
      <c r="E512" s="178" t="s">
        <v>600</v>
      </c>
      <c r="F512" s="179" t="s">
        <v>601</v>
      </c>
      <c r="G512" s="180" t="s">
        <v>567</v>
      </c>
      <c r="H512" s="181">
        <v>1</v>
      </c>
      <c r="I512" s="182"/>
      <c r="J512" s="183">
        <f>ROUND(I512*H512,2)</f>
        <v>0</v>
      </c>
      <c r="K512" s="179" t="s">
        <v>167</v>
      </c>
      <c r="L512" s="42"/>
      <c r="M512" s="184" t="s">
        <v>32</v>
      </c>
      <c r="N512" s="185" t="s">
        <v>49</v>
      </c>
      <c r="O512" s="67"/>
      <c r="P512" s="186">
        <f>O512*H512</f>
        <v>0</v>
      </c>
      <c r="Q512" s="186">
        <v>0.45937</v>
      </c>
      <c r="R512" s="186">
        <f>Q512*H512</f>
        <v>0.45937</v>
      </c>
      <c r="S512" s="186">
        <v>0</v>
      </c>
      <c r="T512" s="187">
        <f>S512*H512</f>
        <v>0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188" t="s">
        <v>168</v>
      </c>
      <c r="AT512" s="188" t="s">
        <v>164</v>
      </c>
      <c r="AU512" s="188" t="s">
        <v>88</v>
      </c>
      <c r="AY512" s="19" t="s">
        <v>162</v>
      </c>
      <c r="BE512" s="189">
        <f>IF(N512="základní",J512,0)</f>
        <v>0</v>
      </c>
      <c r="BF512" s="189">
        <f>IF(N512="snížená",J512,0)</f>
        <v>0</v>
      </c>
      <c r="BG512" s="189">
        <f>IF(N512="zákl. přenesená",J512,0)</f>
        <v>0</v>
      </c>
      <c r="BH512" s="189">
        <f>IF(N512="sníž. přenesená",J512,0)</f>
        <v>0</v>
      </c>
      <c r="BI512" s="189">
        <f>IF(N512="nulová",J512,0)</f>
        <v>0</v>
      </c>
      <c r="BJ512" s="19" t="s">
        <v>86</v>
      </c>
      <c r="BK512" s="189">
        <f>ROUND(I512*H512,2)</f>
        <v>0</v>
      </c>
      <c r="BL512" s="19" t="s">
        <v>168</v>
      </c>
      <c r="BM512" s="188" t="s">
        <v>602</v>
      </c>
    </row>
    <row r="513" spans="1:65" s="2" customFormat="1" ht="86.4">
      <c r="A513" s="37"/>
      <c r="B513" s="38"/>
      <c r="C513" s="39"/>
      <c r="D513" s="190" t="s">
        <v>170</v>
      </c>
      <c r="E513" s="39"/>
      <c r="F513" s="191" t="s">
        <v>598</v>
      </c>
      <c r="G513" s="39"/>
      <c r="H513" s="39"/>
      <c r="I513" s="192"/>
      <c r="J513" s="39"/>
      <c r="K513" s="39"/>
      <c r="L513" s="42"/>
      <c r="M513" s="193"/>
      <c r="N513" s="194"/>
      <c r="O513" s="67"/>
      <c r="P513" s="67"/>
      <c r="Q513" s="67"/>
      <c r="R513" s="67"/>
      <c r="S513" s="67"/>
      <c r="T513" s="68"/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T513" s="19" t="s">
        <v>170</v>
      </c>
      <c r="AU513" s="19" t="s">
        <v>88</v>
      </c>
    </row>
    <row r="514" spans="1:65" s="13" customFormat="1" ht="10.199999999999999">
      <c r="B514" s="195"/>
      <c r="C514" s="196"/>
      <c r="D514" s="190" t="s">
        <v>172</v>
      </c>
      <c r="E514" s="197" t="s">
        <v>32</v>
      </c>
      <c r="F514" s="198" t="s">
        <v>173</v>
      </c>
      <c r="G514" s="196"/>
      <c r="H514" s="197" t="s">
        <v>32</v>
      </c>
      <c r="I514" s="199"/>
      <c r="J514" s="196"/>
      <c r="K514" s="196"/>
      <c r="L514" s="200"/>
      <c r="M514" s="201"/>
      <c r="N514" s="202"/>
      <c r="O514" s="202"/>
      <c r="P514" s="202"/>
      <c r="Q514" s="202"/>
      <c r="R514" s="202"/>
      <c r="S514" s="202"/>
      <c r="T514" s="203"/>
      <c r="AT514" s="204" t="s">
        <v>172</v>
      </c>
      <c r="AU514" s="204" t="s">
        <v>88</v>
      </c>
      <c r="AV514" s="13" t="s">
        <v>86</v>
      </c>
      <c r="AW514" s="13" t="s">
        <v>39</v>
      </c>
      <c r="AX514" s="13" t="s">
        <v>78</v>
      </c>
      <c r="AY514" s="204" t="s">
        <v>162</v>
      </c>
    </row>
    <row r="515" spans="1:65" s="14" customFormat="1" ht="10.199999999999999">
      <c r="B515" s="205"/>
      <c r="C515" s="206"/>
      <c r="D515" s="190" t="s">
        <v>172</v>
      </c>
      <c r="E515" s="207" t="s">
        <v>32</v>
      </c>
      <c r="F515" s="208" t="s">
        <v>579</v>
      </c>
      <c r="G515" s="206"/>
      <c r="H515" s="209">
        <v>1</v>
      </c>
      <c r="I515" s="210"/>
      <c r="J515" s="206"/>
      <c r="K515" s="206"/>
      <c r="L515" s="211"/>
      <c r="M515" s="212"/>
      <c r="N515" s="213"/>
      <c r="O515" s="213"/>
      <c r="P515" s="213"/>
      <c r="Q515" s="213"/>
      <c r="R515" s="213"/>
      <c r="S515" s="213"/>
      <c r="T515" s="214"/>
      <c r="AT515" s="215" t="s">
        <v>172</v>
      </c>
      <c r="AU515" s="215" t="s">
        <v>88</v>
      </c>
      <c r="AV515" s="14" t="s">
        <v>88</v>
      </c>
      <c r="AW515" s="14" t="s">
        <v>39</v>
      </c>
      <c r="AX515" s="14" t="s">
        <v>78</v>
      </c>
      <c r="AY515" s="215" t="s">
        <v>162</v>
      </c>
    </row>
    <row r="516" spans="1:65" s="15" customFormat="1" ht="10.199999999999999">
      <c r="B516" s="216"/>
      <c r="C516" s="217"/>
      <c r="D516" s="190" t="s">
        <v>172</v>
      </c>
      <c r="E516" s="218" t="s">
        <v>32</v>
      </c>
      <c r="F516" s="219" t="s">
        <v>175</v>
      </c>
      <c r="G516" s="217"/>
      <c r="H516" s="220">
        <v>1</v>
      </c>
      <c r="I516" s="221"/>
      <c r="J516" s="217"/>
      <c r="K516" s="217"/>
      <c r="L516" s="222"/>
      <c r="M516" s="223"/>
      <c r="N516" s="224"/>
      <c r="O516" s="224"/>
      <c r="P516" s="224"/>
      <c r="Q516" s="224"/>
      <c r="R516" s="224"/>
      <c r="S516" s="224"/>
      <c r="T516" s="225"/>
      <c r="AT516" s="226" t="s">
        <v>172</v>
      </c>
      <c r="AU516" s="226" t="s">
        <v>88</v>
      </c>
      <c r="AV516" s="15" t="s">
        <v>168</v>
      </c>
      <c r="AW516" s="15" t="s">
        <v>39</v>
      </c>
      <c r="AX516" s="15" t="s">
        <v>86</v>
      </c>
      <c r="AY516" s="226" t="s">
        <v>162</v>
      </c>
    </row>
    <row r="517" spans="1:65" s="2" customFormat="1" ht="14.4" customHeight="1">
      <c r="A517" s="37"/>
      <c r="B517" s="38"/>
      <c r="C517" s="177" t="s">
        <v>603</v>
      </c>
      <c r="D517" s="177" t="s">
        <v>164</v>
      </c>
      <c r="E517" s="178" t="s">
        <v>604</v>
      </c>
      <c r="F517" s="179" t="s">
        <v>605</v>
      </c>
      <c r="G517" s="180" t="s">
        <v>567</v>
      </c>
      <c r="H517" s="181">
        <v>5</v>
      </c>
      <c r="I517" s="182"/>
      <c r="J517" s="183">
        <f>ROUND(I517*H517,2)</f>
        <v>0</v>
      </c>
      <c r="K517" s="179" t="s">
        <v>167</v>
      </c>
      <c r="L517" s="42"/>
      <c r="M517" s="184" t="s">
        <v>32</v>
      </c>
      <c r="N517" s="185" t="s">
        <v>49</v>
      </c>
      <c r="O517" s="67"/>
      <c r="P517" s="186">
        <f>O517*H517</f>
        <v>0</v>
      </c>
      <c r="Q517" s="186">
        <v>0.34089999999999998</v>
      </c>
      <c r="R517" s="186">
        <f>Q517*H517</f>
        <v>1.7044999999999999</v>
      </c>
      <c r="S517" s="186">
        <v>0</v>
      </c>
      <c r="T517" s="187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188" t="s">
        <v>168</v>
      </c>
      <c r="AT517" s="188" t="s">
        <v>164</v>
      </c>
      <c r="AU517" s="188" t="s">
        <v>88</v>
      </c>
      <c r="AY517" s="19" t="s">
        <v>162</v>
      </c>
      <c r="BE517" s="189">
        <f>IF(N517="základní",J517,0)</f>
        <v>0</v>
      </c>
      <c r="BF517" s="189">
        <f>IF(N517="snížená",J517,0)</f>
        <v>0</v>
      </c>
      <c r="BG517" s="189">
        <f>IF(N517="zákl. přenesená",J517,0)</f>
        <v>0</v>
      </c>
      <c r="BH517" s="189">
        <f>IF(N517="sníž. přenesená",J517,0)</f>
        <v>0</v>
      </c>
      <c r="BI517" s="189">
        <f>IF(N517="nulová",J517,0)</f>
        <v>0</v>
      </c>
      <c r="BJ517" s="19" t="s">
        <v>86</v>
      </c>
      <c r="BK517" s="189">
        <f>ROUND(I517*H517,2)</f>
        <v>0</v>
      </c>
      <c r="BL517" s="19" t="s">
        <v>168</v>
      </c>
      <c r="BM517" s="188" t="s">
        <v>606</v>
      </c>
    </row>
    <row r="518" spans="1:65" s="2" customFormat="1" ht="96">
      <c r="A518" s="37"/>
      <c r="B518" s="38"/>
      <c r="C518" s="39"/>
      <c r="D518" s="190" t="s">
        <v>170</v>
      </c>
      <c r="E518" s="39"/>
      <c r="F518" s="191" t="s">
        <v>607</v>
      </c>
      <c r="G518" s="39"/>
      <c r="H518" s="39"/>
      <c r="I518" s="192"/>
      <c r="J518" s="39"/>
      <c r="K518" s="39"/>
      <c r="L518" s="42"/>
      <c r="M518" s="193"/>
      <c r="N518" s="194"/>
      <c r="O518" s="67"/>
      <c r="P518" s="67"/>
      <c r="Q518" s="67"/>
      <c r="R518" s="67"/>
      <c r="S518" s="67"/>
      <c r="T518" s="68"/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T518" s="19" t="s">
        <v>170</v>
      </c>
      <c r="AU518" s="19" t="s">
        <v>88</v>
      </c>
    </row>
    <row r="519" spans="1:65" s="2" customFormat="1" ht="28.8">
      <c r="A519" s="37"/>
      <c r="B519" s="38"/>
      <c r="C519" s="39"/>
      <c r="D519" s="190" t="s">
        <v>590</v>
      </c>
      <c r="E519" s="39"/>
      <c r="F519" s="191" t="s">
        <v>591</v>
      </c>
      <c r="G519" s="39"/>
      <c r="H519" s="39"/>
      <c r="I519" s="192"/>
      <c r="J519" s="39"/>
      <c r="K519" s="39"/>
      <c r="L519" s="42"/>
      <c r="M519" s="193"/>
      <c r="N519" s="194"/>
      <c r="O519" s="67"/>
      <c r="P519" s="67"/>
      <c r="Q519" s="67"/>
      <c r="R519" s="67"/>
      <c r="S519" s="67"/>
      <c r="T519" s="68"/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T519" s="19" t="s">
        <v>590</v>
      </c>
      <c r="AU519" s="19" t="s">
        <v>88</v>
      </c>
    </row>
    <row r="520" spans="1:65" s="13" customFormat="1" ht="10.199999999999999">
      <c r="B520" s="195"/>
      <c r="C520" s="196"/>
      <c r="D520" s="190" t="s">
        <v>172</v>
      </c>
      <c r="E520" s="197" t="s">
        <v>32</v>
      </c>
      <c r="F520" s="198" t="s">
        <v>173</v>
      </c>
      <c r="G520" s="196"/>
      <c r="H520" s="197" t="s">
        <v>32</v>
      </c>
      <c r="I520" s="199"/>
      <c r="J520" s="196"/>
      <c r="K520" s="196"/>
      <c r="L520" s="200"/>
      <c r="M520" s="201"/>
      <c r="N520" s="202"/>
      <c r="O520" s="202"/>
      <c r="P520" s="202"/>
      <c r="Q520" s="202"/>
      <c r="R520" s="202"/>
      <c r="S520" s="202"/>
      <c r="T520" s="203"/>
      <c r="AT520" s="204" t="s">
        <v>172</v>
      </c>
      <c r="AU520" s="204" t="s">
        <v>88</v>
      </c>
      <c r="AV520" s="13" t="s">
        <v>86</v>
      </c>
      <c r="AW520" s="13" t="s">
        <v>39</v>
      </c>
      <c r="AX520" s="13" t="s">
        <v>78</v>
      </c>
      <c r="AY520" s="204" t="s">
        <v>162</v>
      </c>
    </row>
    <row r="521" spans="1:65" s="14" customFormat="1" ht="10.199999999999999">
      <c r="B521" s="205"/>
      <c r="C521" s="206"/>
      <c r="D521" s="190" t="s">
        <v>172</v>
      </c>
      <c r="E521" s="207" t="s">
        <v>32</v>
      </c>
      <c r="F521" s="208" t="s">
        <v>608</v>
      </c>
      <c r="G521" s="206"/>
      <c r="H521" s="209">
        <v>5</v>
      </c>
      <c r="I521" s="210"/>
      <c r="J521" s="206"/>
      <c r="K521" s="206"/>
      <c r="L521" s="211"/>
      <c r="M521" s="212"/>
      <c r="N521" s="213"/>
      <c r="O521" s="213"/>
      <c r="P521" s="213"/>
      <c r="Q521" s="213"/>
      <c r="R521" s="213"/>
      <c r="S521" s="213"/>
      <c r="T521" s="214"/>
      <c r="AT521" s="215" t="s">
        <v>172</v>
      </c>
      <c r="AU521" s="215" t="s">
        <v>88</v>
      </c>
      <c r="AV521" s="14" t="s">
        <v>88</v>
      </c>
      <c r="AW521" s="14" t="s">
        <v>39</v>
      </c>
      <c r="AX521" s="14" t="s">
        <v>78</v>
      </c>
      <c r="AY521" s="215" t="s">
        <v>162</v>
      </c>
    </row>
    <row r="522" spans="1:65" s="15" customFormat="1" ht="10.199999999999999">
      <c r="B522" s="216"/>
      <c r="C522" s="217"/>
      <c r="D522" s="190" t="s">
        <v>172</v>
      </c>
      <c r="E522" s="218" t="s">
        <v>32</v>
      </c>
      <c r="F522" s="219" t="s">
        <v>175</v>
      </c>
      <c r="G522" s="217"/>
      <c r="H522" s="220">
        <v>5</v>
      </c>
      <c r="I522" s="221"/>
      <c r="J522" s="217"/>
      <c r="K522" s="217"/>
      <c r="L522" s="222"/>
      <c r="M522" s="223"/>
      <c r="N522" s="224"/>
      <c r="O522" s="224"/>
      <c r="P522" s="224"/>
      <c r="Q522" s="224"/>
      <c r="R522" s="224"/>
      <c r="S522" s="224"/>
      <c r="T522" s="225"/>
      <c r="AT522" s="226" t="s">
        <v>172</v>
      </c>
      <c r="AU522" s="226" t="s">
        <v>88</v>
      </c>
      <c r="AV522" s="15" t="s">
        <v>168</v>
      </c>
      <c r="AW522" s="15" t="s">
        <v>39</v>
      </c>
      <c r="AX522" s="15" t="s">
        <v>86</v>
      </c>
      <c r="AY522" s="226" t="s">
        <v>162</v>
      </c>
    </row>
    <row r="523" spans="1:65" s="2" customFormat="1" ht="14.4" customHeight="1">
      <c r="A523" s="37"/>
      <c r="B523" s="38"/>
      <c r="C523" s="177" t="s">
        <v>609</v>
      </c>
      <c r="D523" s="177" t="s">
        <v>164</v>
      </c>
      <c r="E523" s="178" t="s">
        <v>610</v>
      </c>
      <c r="F523" s="179" t="s">
        <v>611</v>
      </c>
      <c r="G523" s="180" t="s">
        <v>567</v>
      </c>
      <c r="H523" s="181">
        <v>7</v>
      </c>
      <c r="I523" s="182"/>
      <c r="J523" s="183">
        <f>ROUND(I523*H523,2)</f>
        <v>0</v>
      </c>
      <c r="K523" s="179" t="s">
        <v>167</v>
      </c>
      <c r="L523" s="42"/>
      <c r="M523" s="184" t="s">
        <v>32</v>
      </c>
      <c r="N523" s="185" t="s">
        <v>49</v>
      </c>
      <c r="O523" s="67"/>
      <c r="P523" s="186">
        <f>O523*H523</f>
        <v>0</v>
      </c>
      <c r="Q523" s="186">
        <v>0.78420999999999996</v>
      </c>
      <c r="R523" s="186">
        <f>Q523*H523</f>
        <v>5.4894699999999998</v>
      </c>
      <c r="S523" s="186">
        <v>0.45</v>
      </c>
      <c r="T523" s="187">
        <f>S523*H523</f>
        <v>3.15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188" t="s">
        <v>168</v>
      </c>
      <c r="AT523" s="188" t="s">
        <v>164</v>
      </c>
      <c r="AU523" s="188" t="s">
        <v>88</v>
      </c>
      <c r="AY523" s="19" t="s">
        <v>162</v>
      </c>
      <c r="BE523" s="189">
        <f>IF(N523="základní",J523,0)</f>
        <v>0</v>
      </c>
      <c r="BF523" s="189">
        <f>IF(N523="snížená",J523,0)</f>
        <v>0</v>
      </c>
      <c r="BG523" s="189">
        <f>IF(N523="zákl. přenesená",J523,0)</f>
        <v>0</v>
      </c>
      <c r="BH523" s="189">
        <f>IF(N523="sníž. přenesená",J523,0)</f>
        <v>0</v>
      </c>
      <c r="BI523" s="189">
        <f>IF(N523="nulová",J523,0)</f>
        <v>0</v>
      </c>
      <c r="BJ523" s="19" t="s">
        <v>86</v>
      </c>
      <c r="BK523" s="189">
        <f>ROUND(I523*H523,2)</f>
        <v>0</v>
      </c>
      <c r="BL523" s="19" t="s">
        <v>168</v>
      </c>
      <c r="BM523" s="188" t="s">
        <v>612</v>
      </c>
    </row>
    <row r="524" spans="1:65" s="2" customFormat="1" ht="38.4">
      <c r="A524" s="37"/>
      <c r="B524" s="38"/>
      <c r="C524" s="39"/>
      <c r="D524" s="190" t="s">
        <v>170</v>
      </c>
      <c r="E524" s="39"/>
      <c r="F524" s="191" t="s">
        <v>613</v>
      </c>
      <c r="G524" s="39"/>
      <c r="H524" s="39"/>
      <c r="I524" s="192"/>
      <c r="J524" s="39"/>
      <c r="K524" s="39"/>
      <c r="L524" s="42"/>
      <c r="M524" s="193"/>
      <c r="N524" s="194"/>
      <c r="O524" s="67"/>
      <c r="P524" s="67"/>
      <c r="Q524" s="67"/>
      <c r="R524" s="67"/>
      <c r="S524" s="67"/>
      <c r="T524" s="68"/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T524" s="19" t="s">
        <v>170</v>
      </c>
      <c r="AU524" s="19" t="s">
        <v>88</v>
      </c>
    </row>
    <row r="525" spans="1:65" s="13" customFormat="1" ht="10.199999999999999">
      <c r="B525" s="195"/>
      <c r="C525" s="196"/>
      <c r="D525" s="190" t="s">
        <v>172</v>
      </c>
      <c r="E525" s="197" t="s">
        <v>32</v>
      </c>
      <c r="F525" s="198" t="s">
        <v>173</v>
      </c>
      <c r="G525" s="196"/>
      <c r="H525" s="197" t="s">
        <v>32</v>
      </c>
      <c r="I525" s="199"/>
      <c r="J525" s="196"/>
      <c r="K525" s="196"/>
      <c r="L525" s="200"/>
      <c r="M525" s="201"/>
      <c r="N525" s="202"/>
      <c r="O525" s="202"/>
      <c r="P525" s="202"/>
      <c r="Q525" s="202"/>
      <c r="R525" s="202"/>
      <c r="S525" s="202"/>
      <c r="T525" s="203"/>
      <c r="AT525" s="204" t="s">
        <v>172</v>
      </c>
      <c r="AU525" s="204" t="s">
        <v>88</v>
      </c>
      <c r="AV525" s="13" t="s">
        <v>86</v>
      </c>
      <c r="AW525" s="13" t="s">
        <v>39</v>
      </c>
      <c r="AX525" s="13" t="s">
        <v>78</v>
      </c>
      <c r="AY525" s="204" t="s">
        <v>162</v>
      </c>
    </row>
    <row r="526" spans="1:65" s="14" customFormat="1" ht="10.199999999999999">
      <c r="B526" s="205"/>
      <c r="C526" s="206"/>
      <c r="D526" s="190" t="s">
        <v>172</v>
      </c>
      <c r="E526" s="207" t="s">
        <v>32</v>
      </c>
      <c r="F526" s="208" t="s">
        <v>614</v>
      </c>
      <c r="G526" s="206"/>
      <c r="H526" s="209">
        <v>7</v>
      </c>
      <c r="I526" s="210"/>
      <c r="J526" s="206"/>
      <c r="K526" s="206"/>
      <c r="L526" s="211"/>
      <c r="M526" s="212"/>
      <c r="N526" s="213"/>
      <c r="O526" s="213"/>
      <c r="P526" s="213"/>
      <c r="Q526" s="213"/>
      <c r="R526" s="213"/>
      <c r="S526" s="213"/>
      <c r="T526" s="214"/>
      <c r="AT526" s="215" t="s">
        <v>172</v>
      </c>
      <c r="AU526" s="215" t="s">
        <v>88</v>
      </c>
      <c r="AV526" s="14" t="s">
        <v>88</v>
      </c>
      <c r="AW526" s="14" t="s">
        <v>39</v>
      </c>
      <c r="AX526" s="14" t="s">
        <v>78</v>
      </c>
      <c r="AY526" s="215" t="s">
        <v>162</v>
      </c>
    </row>
    <row r="527" spans="1:65" s="15" customFormat="1" ht="10.199999999999999">
      <c r="B527" s="216"/>
      <c r="C527" s="217"/>
      <c r="D527" s="190" t="s">
        <v>172</v>
      </c>
      <c r="E527" s="218" t="s">
        <v>32</v>
      </c>
      <c r="F527" s="219" t="s">
        <v>175</v>
      </c>
      <c r="G527" s="217"/>
      <c r="H527" s="220">
        <v>7</v>
      </c>
      <c r="I527" s="221"/>
      <c r="J527" s="217"/>
      <c r="K527" s="217"/>
      <c r="L527" s="222"/>
      <c r="M527" s="223"/>
      <c r="N527" s="224"/>
      <c r="O527" s="224"/>
      <c r="P527" s="224"/>
      <c r="Q527" s="224"/>
      <c r="R527" s="224"/>
      <c r="S527" s="224"/>
      <c r="T527" s="225"/>
      <c r="AT527" s="226" t="s">
        <v>172</v>
      </c>
      <c r="AU527" s="226" t="s">
        <v>88</v>
      </c>
      <c r="AV527" s="15" t="s">
        <v>168</v>
      </c>
      <c r="AW527" s="15" t="s">
        <v>39</v>
      </c>
      <c r="AX527" s="15" t="s">
        <v>86</v>
      </c>
      <c r="AY527" s="226" t="s">
        <v>162</v>
      </c>
    </row>
    <row r="528" spans="1:65" s="2" customFormat="1" ht="14.4" customHeight="1">
      <c r="A528" s="37"/>
      <c r="B528" s="38"/>
      <c r="C528" s="177" t="s">
        <v>615</v>
      </c>
      <c r="D528" s="177" t="s">
        <v>164</v>
      </c>
      <c r="E528" s="178" t="s">
        <v>616</v>
      </c>
      <c r="F528" s="179" t="s">
        <v>617</v>
      </c>
      <c r="G528" s="180" t="s">
        <v>567</v>
      </c>
      <c r="H528" s="181">
        <v>1</v>
      </c>
      <c r="I528" s="182"/>
      <c r="J528" s="183">
        <f>ROUND(I528*H528,2)</f>
        <v>0</v>
      </c>
      <c r="K528" s="179" t="s">
        <v>167</v>
      </c>
      <c r="L528" s="42"/>
      <c r="M528" s="184" t="s">
        <v>32</v>
      </c>
      <c r="N528" s="185" t="s">
        <v>49</v>
      </c>
      <c r="O528" s="67"/>
      <c r="P528" s="186">
        <f>O528*H528</f>
        <v>0</v>
      </c>
      <c r="Q528" s="186">
        <v>0</v>
      </c>
      <c r="R528" s="186">
        <f>Q528*H528</f>
        <v>0</v>
      </c>
      <c r="S528" s="186">
        <v>0.05</v>
      </c>
      <c r="T528" s="187">
        <f>S528*H528</f>
        <v>0.05</v>
      </c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R528" s="188" t="s">
        <v>168</v>
      </c>
      <c r="AT528" s="188" t="s">
        <v>164</v>
      </c>
      <c r="AU528" s="188" t="s">
        <v>88</v>
      </c>
      <c r="AY528" s="19" t="s">
        <v>162</v>
      </c>
      <c r="BE528" s="189">
        <f>IF(N528="základní",J528,0)</f>
        <v>0</v>
      </c>
      <c r="BF528" s="189">
        <f>IF(N528="snížená",J528,0)</f>
        <v>0</v>
      </c>
      <c r="BG528" s="189">
        <f>IF(N528="zákl. přenesená",J528,0)</f>
        <v>0</v>
      </c>
      <c r="BH528" s="189">
        <f>IF(N528="sníž. přenesená",J528,0)</f>
        <v>0</v>
      </c>
      <c r="BI528" s="189">
        <f>IF(N528="nulová",J528,0)</f>
        <v>0</v>
      </c>
      <c r="BJ528" s="19" t="s">
        <v>86</v>
      </c>
      <c r="BK528" s="189">
        <f>ROUND(I528*H528,2)</f>
        <v>0</v>
      </c>
      <c r="BL528" s="19" t="s">
        <v>168</v>
      </c>
      <c r="BM528" s="188" t="s">
        <v>618</v>
      </c>
    </row>
    <row r="529" spans="1:65" s="13" customFormat="1" ht="10.199999999999999">
      <c r="B529" s="195"/>
      <c r="C529" s="196"/>
      <c r="D529" s="190" t="s">
        <v>172</v>
      </c>
      <c r="E529" s="197" t="s">
        <v>32</v>
      </c>
      <c r="F529" s="198" t="s">
        <v>173</v>
      </c>
      <c r="G529" s="196"/>
      <c r="H529" s="197" t="s">
        <v>32</v>
      </c>
      <c r="I529" s="199"/>
      <c r="J529" s="196"/>
      <c r="K529" s="196"/>
      <c r="L529" s="200"/>
      <c r="M529" s="201"/>
      <c r="N529" s="202"/>
      <c r="O529" s="202"/>
      <c r="P529" s="202"/>
      <c r="Q529" s="202"/>
      <c r="R529" s="202"/>
      <c r="S529" s="202"/>
      <c r="T529" s="203"/>
      <c r="AT529" s="204" t="s">
        <v>172</v>
      </c>
      <c r="AU529" s="204" t="s">
        <v>88</v>
      </c>
      <c r="AV529" s="13" t="s">
        <v>86</v>
      </c>
      <c r="AW529" s="13" t="s">
        <v>39</v>
      </c>
      <c r="AX529" s="13" t="s">
        <v>78</v>
      </c>
      <c r="AY529" s="204" t="s">
        <v>162</v>
      </c>
    </row>
    <row r="530" spans="1:65" s="14" customFormat="1" ht="10.199999999999999">
      <c r="B530" s="205"/>
      <c r="C530" s="206"/>
      <c r="D530" s="190" t="s">
        <v>172</v>
      </c>
      <c r="E530" s="207" t="s">
        <v>32</v>
      </c>
      <c r="F530" s="208" t="s">
        <v>619</v>
      </c>
      <c r="G530" s="206"/>
      <c r="H530" s="209">
        <v>1</v>
      </c>
      <c r="I530" s="210"/>
      <c r="J530" s="206"/>
      <c r="K530" s="206"/>
      <c r="L530" s="211"/>
      <c r="M530" s="212"/>
      <c r="N530" s="213"/>
      <c r="O530" s="213"/>
      <c r="P530" s="213"/>
      <c r="Q530" s="213"/>
      <c r="R530" s="213"/>
      <c r="S530" s="213"/>
      <c r="T530" s="214"/>
      <c r="AT530" s="215" t="s">
        <v>172</v>
      </c>
      <c r="AU530" s="215" t="s">
        <v>88</v>
      </c>
      <c r="AV530" s="14" t="s">
        <v>88</v>
      </c>
      <c r="AW530" s="14" t="s">
        <v>39</v>
      </c>
      <c r="AX530" s="14" t="s">
        <v>78</v>
      </c>
      <c r="AY530" s="215" t="s">
        <v>162</v>
      </c>
    </row>
    <row r="531" spans="1:65" s="15" customFormat="1" ht="10.199999999999999">
      <c r="B531" s="216"/>
      <c r="C531" s="217"/>
      <c r="D531" s="190" t="s">
        <v>172</v>
      </c>
      <c r="E531" s="218" t="s">
        <v>32</v>
      </c>
      <c r="F531" s="219" t="s">
        <v>175</v>
      </c>
      <c r="G531" s="217"/>
      <c r="H531" s="220">
        <v>1</v>
      </c>
      <c r="I531" s="221"/>
      <c r="J531" s="217"/>
      <c r="K531" s="217"/>
      <c r="L531" s="222"/>
      <c r="M531" s="223"/>
      <c r="N531" s="224"/>
      <c r="O531" s="224"/>
      <c r="P531" s="224"/>
      <c r="Q531" s="224"/>
      <c r="R531" s="224"/>
      <c r="S531" s="224"/>
      <c r="T531" s="225"/>
      <c r="AT531" s="226" t="s">
        <v>172</v>
      </c>
      <c r="AU531" s="226" t="s">
        <v>88</v>
      </c>
      <c r="AV531" s="15" t="s">
        <v>168</v>
      </c>
      <c r="AW531" s="15" t="s">
        <v>39</v>
      </c>
      <c r="AX531" s="15" t="s">
        <v>86</v>
      </c>
      <c r="AY531" s="226" t="s">
        <v>162</v>
      </c>
    </row>
    <row r="532" spans="1:65" s="2" customFormat="1" ht="14.4" customHeight="1">
      <c r="A532" s="37"/>
      <c r="B532" s="38"/>
      <c r="C532" s="177" t="s">
        <v>620</v>
      </c>
      <c r="D532" s="177" t="s">
        <v>164</v>
      </c>
      <c r="E532" s="178" t="s">
        <v>621</v>
      </c>
      <c r="F532" s="179" t="s">
        <v>622</v>
      </c>
      <c r="G532" s="180" t="s">
        <v>567</v>
      </c>
      <c r="H532" s="181">
        <v>5</v>
      </c>
      <c r="I532" s="182"/>
      <c r="J532" s="183">
        <f>ROUND(I532*H532,2)</f>
        <v>0</v>
      </c>
      <c r="K532" s="179" t="s">
        <v>167</v>
      </c>
      <c r="L532" s="42"/>
      <c r="M532" s="184" t="s">
        <v>32</v>
      </c>
      <c r="N532" s="185" t="s">
        <v>49</v>
      </c>
      <c r="O532" s="67"/>
      <c r="P532" s="186">
        <f>O532*H532</f>
        <v>0</v>
      </c>
      <c r="Q532" s="186">
        <v>0</v>
      </c>
      <c r="R532" s="186">
        <f>Q532*H532</f>
        <v>0</v>
      </c>
      <c r="S532" s="186">
        <v>0</v>
      </c>
      <c r="T532" s="187">
        <f>S532*H532</f>
        <v>0</v>
      </c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R532" s="188" t="s">
        <v>168</v>
      </c>
      <c r="AT532" s="188" t="s">
        <v>164</v>
      </c>
      <c r="AU532" s="188" t="s">
        <v>88</v>
      </c>
      <c r="AY532" s="19" t="s">
        <v>162</v>
      </c>
      <c r="BE532" s="189">
        <f>IF(N532="základní",J532,0)</f>
        <v>0</v>
      </c>
      <c r="BF532" s="189">
        <f>IF(N532="snížená",J532,0)</f>
        <v>0</v>
      </c>
      <c r="BG532" s="189">
        <f>IF(N532="zákl. přenesená",J532,0)</f>
        <v>0</v>
      </c>
      <c r="BH532" s="189">
        <f>IF(N532="sníž. přenesená",J532,0)</f>
        <v>0</v>
      </c>
      <c r="BI532" s="189">
        <f>IF(N532="nulová",J532,0)</f>
        <v>0</v>
      </c>
      <c r="BJ532" s="19" t="s">
        <v>86</v>
      </c>
      <c r="BK532" s="189">
        <f>ROUND(I532*H532,2)</f>
        <v>0</v>
      </c>
      <c r="BL532" s="19" t="s">
        <v>168</v>
      </c>
      <c r="BM532" s="188" t="s">
        <v>623</v>
      </c>
    </row>
    <row r="533" spans="1:65" s="2" customFormat="1" ht="28.8">
      <c r="A533" s="37"/>
      <c r="B533" s="38"/>
      <c r="C533" s="39"/>
      <c r="D533" s="190" t="s">
        <v>590</v>
      </c>
      <c r="E533" s="39"/>
      <c r="F533" s="191" t="s">
        <v>591</v>
      </c>
      <c r="G533" s="39"/>
      <c r="H533" s="39"/>
      <c r="I533" s="192"/>
      <c r="J533" s="39"/>
      <c r="K533" s="39"/>
      <c r="L533" s="42"/>
      <c r="M533" s="193"/>
      <c r="N533" s="194"/>
      <c r="O533" s="67"/>
      <c r="P533" s="67"/>
      <c r="Q533" s="67"/>
      <c r="R533" s="67"/>
      <c r="S533" s="67"/>
      <c r="T533" s="68"/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T533" s="19" t="s">
        <v>590</v>
      </c>
      <c r="AU533" s="19" t="s">
        <v>88</v>
      </c>
    </row>
    <row r="534" spans="1:65" s="13" customFormat="1" ht="10.199999999999999">
      <c r="B534" s="195"/>
      <c r="C534" s="196"/>
      <c r="D534" s="190" t="s">
        <v>172</v>
      </c>
      <c r="E534" s="197" t="s">
        <v>32</v>
      </c>
      <c r="F534" s="198" t="s">
        <v>173</v>
      </c>
      <c r="G534" s="196"/>
      <c r="H534" s="197" t="s">
        <v>32</v>
      </c>
      <c r="I534" s="199"/>
      <c r="J534" s="196"/>
      <c r="K534" s="196"/>
      <c r="L534" s="200"/>
      <c r="M534" s="201"/>
      <c r="N534" s="202"/>
      <c r="O534" s="202"/>
      <c r="P534" s="202"/>
      <c r="Q534" s="202"/>
      <c r="R534" s="202"/>
      <c r="S534" s="202"/>
      <c r="T534" s="203"/>
      <c r="AT534" s="204" t="s">
        <v>172</v>
      </c>
      <c r="AU534" s="204" t="s">
        <v>88</v>
      </c>
      <c r="AV534" s="13" t="s">
        <v>86</v>
      </c>
      <c r="AW534" s="13" t="s">
        <v>39</v>
      </c>
      <c r="AX534" s="13" t="s">
        <v>78</v>
      </c>
      <c r="AY534" s="204" t="s">
        <v>162</v>
      </c>
    </row>
    <row r="535" spans="1:65" s="14" customFormat="1" ht="10.199999999999999">
      <c r="B535" s="205"/>
      <c r="C535" s="206"/>
      <c r="D535" s="190" t="s">
        <v>172</v>
      </c>
      <c r="E535" s="207" t="s">
        <v>32</v>
      </c>
      <c r="F535" s="208" t="s">
        <v>608</v>
      </c>
      <c r="G535" s="206"/>
      <c r="H535" s="209">
        <v>5</v>
      </c>
      <c r="I535" s="210"/>
      <c r="J535" s="206"/>
      <c r="K535" s="206"/>
      <c r="L535" s="211"/>
      <c r="M535" s="212"/>
      <c r="N535" s="213"/>
      <c r="O535" s="213"/>
      <c r="P535" s="213"/>
      <c r="Q535" s="213"/>
      <c r="R535" s="213"/>
      <c r="S535" s="213"/>
      <c r="T535" s="214"/>
      <c r="AT535" s="215" t="s">
        <v>172</v>
      </c>
      <c r="AU535" s="215" t="s">
        <v>88</v>
      </c>
      <c r="AV535" s="14" t="s">
        <v>88</v>
      </c>
      <c r="AW535" s="14" t="s">
        <v>39</v>
      </c>
      <c r="AX535" s="14" t="s">
        <v>78</v>
      </c>
      <c r="AY535" s="215" t="s">
        <v>162</v>
      </c>
    </row>
    <row r="536" spans="1:65" s="15" customFormat="1" ht="10.199999999999999">
      <c r="B536" s="216"/>
      <c r="C536" s="217"/>
      <c r="D536" s="190" t="s">
        <v>172</v>
      </c>
      <c r="E536" s="218" t="s">
        <v>32</v>
      </c>
      <c r="F536" s="219" t="s">
        <v>175</v>
      </c>
      <c r="G536" s="217"/>
      <c r="H536" s="220">
        <v>5</v>
      </c>
      <c r="I536" s="221"/>
      <c r="J536" s="217"/>
      <c r="K536" s="217"/>
      <c r="L536" s="222"/>
      <c r="M536" s="223"/>
      <c r="N536" s="224"/>
      <c r="O536" s="224"/>
      <c r="P536" s="224"/>
      <c r="Q536" s="224"/>
      <c r="R536" s="224"/>
      <c r="S536" s="224"/>
      <c r="T536" s="225"/>
      <c r="AT536" s="226" t="s">
        <v>172</v>
      </c>
      <c r="AU536" s="226" t="s">
        <v>88</v>
      </c>
      <c r="AV536" s="15" t="s">
        <v>168</v>
      </c>
      <c r="AW536" s="15" t="s">
        <v>39</v>
      </c>
      <c r="AX536" s="15" t="s">
        <v>86</v>
      </c>
      <c r="AY536" s="226" t="s">
        <v>162</v>
      </c>
    </row>
    <row r="537" spans="1:65" s="2" customFormat="1" ht="14.4" customHeight="1">
      <c r="A537" s="37"/>
      <c r="B537" s="38"/>
      <c r="C537" s="177" t="s">
        <v>624</v>
      </c>
      <c r="D537" s="177" t="s">
        <v>164</v>
      </c>
      <c r="E537" s="178" t="s">
        <v>625</v>
      </c>
      <c r="F537" s="179" t="s">
        <v>626</v>
      </c>
      <c r="G537" s="180" t="s">
        <v>567</v>
      </c>
      <c r="H537" s="181">
        <v>5</v>
      </c>
      <c r="I537" s="182"/>
      <c r="J537" s="183">
        <f>ROUND(I537*H537,2)</f>
        <v>0</v>
      </c>
      <c r="K537" s="179" t="s">
        <v>167</v>
      </c>
      <c r="L537" s="42"/>
      <c r="M537" s="184" t="s">
        <v>32</v>
      </c>
      <c r="N537" s="185" t="s">
        <v>49</v>
      </c>
      <c r="O537" s="67"/>
      <c r="P537" s="186">
        <f>O537*H537</f>
        <v>0</v>
      </c>
      <c r="Q537" s="186">
        <v>0.21734000000000001</v>
      </c>
      <c r="R537" s="186">
        <f>Q537*H537</f>
        <v>1.0867</v>
      </c>
      <c r="S537" s="186">
        <v>0</v>
      </c>
      <c r="T537" s="187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188" t="s">
        <v>168</v>
      </c>
      <c r="AT537" s="188" t="s">
        <v>164</v>
      </c>
      <c r="AU537" s="188" t="s">
        <v>88</v>
      </c>
      <c r="AY537" s="19" t="s">
        <v>162</v>
      </c>
      <c r="BE537" s="189">
        <f>IF(N537="základní",J537,0)</f>
        <v>0</v>
      </c>
      <c r="BF537" s="189">
        <f>IF(N537="snížená",J537,0)</f>
        <v>0</v>
      </c>
      <c r="BG537" s="189">
        <f>IF(N537="zákl. přenesená",J537,0)</f>
        <v>0</v>
      </c>
      <c r="BH537" s="189">
        <f>IF(N537="sníž. přenesená",J537,0)</f>
        <v>0</v>
      </c>
      <c r="BI537" s="189">
        <f>IF(N537="nulová",J537,0)</f>
        <v>0</v>
      </c>
      <c r="BJ537" s="19" t="s">
        <v>86</v>
      </c>
      <c r="BK537" s="189">
        <f>ROUND(I537*H537,2)</f>
        <v>0</v>
      </c>
      <c r="BL537" s="19" t="s">
        <v>168</v>
      </c>
      <c r="BM537" s="188" t="s">
        <v>627</v>
      </c>
    </row>
    <row r="538" spans="1:65" s="2" customFormat="1" ht="28.8">
      <c r="A538" s="37"/>
      <c r="B538" s="38"/>
      <c r="C538" s="39"/>
      <c r="D538" s="190" t="s">
        <v>170</v>
      </c>
      <c r="E538" s="39"/>
      <c r="F538" s="191" t="s">
        <v>628</v>
      </c>
      <c r="G538" s="39"/>
      <c r="H538" s="39"/>
      <c r="I538" s="192"/>
      <c r="J538" s="39"/>
      <c r="K538" s="39"/>
      <c r="L538" s="42"/>
      <c r="M538" s="193"/>
      <c r="N538" s="194"/>
      <c r="O538" s="67"/>
      <c r="P538" s="67"/>
      <c r="Q538" s="67"/>
      <c r="R538" s="67"/>
      <c r="S538" s="67"/>
      <c r="T538" s="68"/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T538" s="19" t="s">
        <v>170</v>
      </c>
      <c r="AU538" s="19" t="s">
        <v>88</v>
      </c>
    </row>
    <row r="539" spans="1:65" s="2" customFormat="1" ht="28.8">
      <c r="A539" s="37"/>
      <c r="B539" s="38"/>
      <c r="C539" s="39"/>
      <c r="D539" s="190" t="s">
        <v>590</v>
      </c>
      <c r="E539" s="39"/>
      <c r="F539" s="191" t="s">
        <v>591</v>
      </c>
      <c r="G539" s="39"/>
      <c r="H539" s="39"/>
      <c r="I539" s="192"/>
      <c r="J539" s="39"/>
      <c r="K539" s="39"/>
      <c r="L539" s="42"/>
      <c r="M539" s="193"/>
      <c r="N539" s="194"/>
      <c r="O539" s="67"/>
      <c r="P539" s="67"/>
      <c r="Q539" s="67"/>
      <c r="R539" s="67"/>
      <c r="S539" s="67"/>
      <c r="T539" s="68"/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T539" s="19" t="s">
        <v>590</v>
      </c>
      <c r="AU539" s="19" t="s">
        <v>88</v>
      </c>
    </row>
    <row r="540" spans="1:65" s="13" customFormat="1" ht="10.199999999999999">
      <c r="B540" s="195"/>
      <c r="C540" s="196"/>
      <c r="D540" s="190" t="s">
        <v>172</v>
      </c>
      <c r="E540" s="197" t="s">
        <v>32</v>
      </c>
      <c r="F540" s="198" t="s">
        <v>173</v>
      </c>
      <c r="G540" s="196"/>
      <c r="H540" s="197" t="s">
        <v>32</v>
      </c>
      <c r="I540" s="199"/>
      <c r="J540" s="196"/>
      <c r="K540" s="196"/>
      <c r="L540" s="200"/>
      <c r="M540" s="201"/>
      <c r="N540" s="202"/>
      <c r="O540" s="202"/>
      <c r="P540" s="202"/>
      <c r="Q540" s="202"/>
      <c r="R540" s="202"/>
      <c r="S540" s="202"/>
      <c r="T540" s="203"/>
      <c r="AT540" s="204" t="s">
        <v>172</v>
      </c>
      <c r="AU540" s="204" t="s">
        <v>88</v>
      </c>
      <c r="AV540" s="13" t="s">
        <v>86</v>
      </c>
      <c r="AW540" s="13" t="s">
        <v>39</v>
      </c>
      <c r="AX540" s="13" t="s">
        <v>78</v>
      </c>
      <c r="AY540" s="204" t="s">
        <v>162</v>
      </c>
    </row>
    <row r="541" spans="1:65" s="14" customFormat="1" ht="10.199999999999999">
      <c r="B541" s="205"/>
      <c r="C541" s="206"/>
      <c r="D541" s="190" t="s">
        <v>172</v>
      </c>
      <c r="E541" s="207" t="s">
        <v>32</v>
      </c>
      <c r="F541" s="208" t="s">
        <v>608</v>
      </c>
      <c r="G541" s="206"/>
      <c r="H541" s="209">
        <v>5</v>
      </c>
      <c r="I541" s="210"/>
      <c r="J541" s="206"/>
      <c r="K541" s="206"/>
      <c r="L541" s="211"/>
      <c r="M541" s="212"/>
      <c r="N541" s="213"/>
      <c r="O541" s="213"/>
      <c r="P541" s="213"/>
      <c r="Q541" s="213"/>
      <c r="R541" s="213"/>
      <c r="S541" s="213"/>
      <c r="T541" s="214"/>
      <c r="AT541" s="215" t="s">
        <v>172</v>
      </c>
      <c r="AU541" s="215" t="s">
        <v>88</v>
      </c>
      <c r="AV541" s="14" t="s">
        <v>88</v>
      </c>
      <c r="AW541" s="14" t="s">
        <v>39</v>
      </c>
      <c r="AX541" s="14" t="s">
        <v>78</v>
      </c>
      <c r="AY541" s="215" t="s">
        <v>162</v>
      </c>
    </row>
    <row r="542" spans="1:65" s="15" customFormat="1" ht="10.199999999999999">
      <c r="B542" s="216"/>
      <c r="C542" s="217"/>
      <c r="D542" s="190" t="s">
        <v>172</v>
      </c>
      <c r="E542" s="218" t="s">
        <v>32</v>
      </c>
      <c r="F542" s="219" t="s">
        <v>175</v>
      </c>
      <c r="G542" s="217"/>
      <c r="H542" s="220">
        <v>5</v>
      </c>
      <c r="I542" s="221"/>
      <c r="J542" s="217"/>
      <c r="K542" s="217"/>
      <c r="L542" s="222"/>
      <c r="M542" s="223"/>
      <c r="N542" s="224"/>
      <c r="O542" s="224"/>
      <c r="P542" s="224"/>
      <c r="Q542" s="224"/>
      <c r="R542" s="224"/>
      <c r="S542" s="224"/>
      <c r="T542" s="225"/>
      <c r="AT542" s="226" t="s">
        <v>172</v>
      </c>
      <c r="AU542" s="226" t="s">
        <v>88</v>
      </c>
      <c r="AV542" s="15" t="s">
        <v>168</v>
      </c>
      <c r="AW542" s="15" t="s">
        <v>39</v>
      </c>
      <c r="AX542" s="15" t="s">
        <v>86</v>
      </c>
      <c r="AY542" s="226" t="s">
        <v>162</v>
      </c>
    </row>
    <row r="543" spans="1:65" s="2" customFormat="1" ht="24.15" customHeight="1">
      <c r="A543" s="37"/>
      <c r="B543" s="38"/>
      <c r="C543" s="177" t="s">
        <v>629</v>
      </c>
      <c r="D543" s="177" t="s">
        <v>164</v>
      </c>
      <c r="E543" s="178" t="s">
        <v>630</v>
      </c>
      <c r="F543" s="179" t="s">
        <v>631</v>
      </c>
      <c r="G543" s="180" t="s">
        <v>567</v>
      </c>
      <c r="H543" s="181">
        <v>10</v>
      </c>
      <c r="I543" s="182"/>
      <c r="J543" s="183">
        <f>ROUND(I543*H543,2)</f>
        <v>0</v>
      </c>
      <c r="K543" s="179" t="s">
        <v>167</v>
      </c>
      <c r="L543" s="42"/>
      <c r="M543" s="184" t="s">
        <v>32</v>
      </c>
      <c r="N543" s="185" t="s">
        <v>49</v>
      </c>
      <c r="O543" s="67"/>
      <c r="P543" s="186">
        <f>O543*H543</f>
        <v>0</v>
      </c>
      <c r="Q543" s="186">
        <v>0.31108000000000002</v>
      </c>
      <c r="R543" s="186">
        <f>Q543*H543</f>
        <v>3.1108000000000002</v>
      </c>
      <c r="S543" s="186">
        <v>0</v>
      </c>
      <c r="T543" s="187">
        <f>S543*H543</f>
        <v>0</v>
      </c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R543" s="188" t="s">
        <v>168</v>
      </c>
      <c r="AT543" s="188" t="s">
        <v>164</v>
      </c>
      <c r="AU543" s="188" t="s">
        <v>88</v>
      </c>
      <c r="AY543" s="19" t="s">
        <v>162</v>
      </c>
      <c r="BE543" s="189">
        <f>IF(N543="základní",J543,0)</f>
        <v>0</v>
      </c>
      <c r="BF543" s="189">
        <f>IF(N543="snížená",J543,0)</f>
        <v>0</v>
      </c>
      <c r="BG543" s="189">
        <f>IF(N543="zákl. přenesená",J543,0)</f>
        <v>0</v>
      </c>
      <c r="BH543" s="189">
        <f>IF(N543="sníž. přenesená",J543,0)</f>
        <v>0</v>
      </c>
      <c r="BI543" s="189">
        <f>IF(N543="nulová",J543,0)</f>
        <v>0</v>
      </c>
      <c r="BJ543" s="19" t="s">
        <v>86</v>
      </c>
      <c r="BK543" s="189">
        <f>ROUND(I543*H543,2)</f>
        <v>0</v>
      </c>
      <c r="BL543" s="19" t="s">
        <v>168</v>
      </c>
      <c r="BM543" s="188" t="s">
        <v>632</v>
      </c>
    </row>
    <row r="544" spans="1:65" s="2" customFormat="1" ht="96">
      <c r="A544" s="37"/>
      <c r="B544" s="38"/>
      <c r="C544" s="39"/>
      <c r="D544" s="190" t="s">
        <v>170</v>
      </c>
      <c r="E544" s="39"/>
      <c r="F544" s="191" t="s">
        <v>633</v>
      </c>
      <c r="G544" s="39"/>
      <c r="H544" s="39"/>
      <c r="I544" s="192"/>
      <c r="J544" s="39"/>
      <c r="K544" s="39"/>
      <c r="L544" s="42"/>
      <c r="M544" s="193"/>
      <c r="N544" s="194"/>
      <c r="O544" s="67"/>
      <c r="P544" s="67"/>
      <c r="Q544" s="67"/>
      <c r="R544" s="67"/>
      <c r="S544" s="67"/>
      <c r="T544" s="68"/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T544" s="19" t="s">
        <v>170</v>
      </c>
      <c r="AU544" s="19" t="s">
        <v>88</v>
      </c>
    </row>
    <row r="545" spans="1:65" s="13" customFormat="1" ht="10.199999999999999">
      <c r="B545" s="195"/>
      <c r="C545" s="196"/>
      <c r="D545" s="190" t="s">
        <v>172</v>
      </c>
      <c r="E545" s="197" t="s">
        <v>32</v>
      </c>
      <c r="F545" s="198" t="s">
        <v>173</v>
      </c>
      <c r="G545" s="196"/>
      <c r="H545" s="197" t="s">
        <v>32</v>
      </c>
      <c r="I545" s="199"/>
      <c r="J545" s="196"/>
      <c r="K545" s="196"/>
      <c r="L545" s="200"/>
      <c r="M545" s="201"/>
      <c r="N545" s="202"/>
      <c r="O545" s="202"/>
      <c r="P545" s="202"/>
      <c r="Q545" s="202"/>
      <c r="R545" s="202"/>
      <c r="S545" s="202"/>
      <c r="T545" s="203"/>
      <c r="AT545" s="204" t="s">
        <v>172</v>
      </c>
      <c r="AU545" s="204" t="s">
        <v>88</v>
      </c>
      <c r="AV545" s="13" t="s">
        <v>86</v>
      </c>
      <c r="AW545" s="13" t="s">
        <v>39</v>
      </c>
      <c r="AX545" s="13" t="s">
        <v>78</v>
      </c>
      <c r="AY545" s="204" t="s">
        <v>162</v>
      </c>
    </row>
    <row r="546" spans="1:65" s="14" customFormat="1" ht="10.199999999999999">
      <c r="B546" s="205"/>
      <c r="C546" s="206"/>
      <c r="D546" s="190" t="s">
        <v>172</v>
      </c>
      <c r="E546" s="207" t="s">
        <v>32</v>
      </c>
      <c r="F546" s="208" t="s">
        <v>634</v>
      </c>
      <c r="G546" s="206"/>
      <c r="H546" s="209">
        <v>9</v>
      </c>
      <c r="I546" s="210"/>
      <c r="J546" s="206"/>
      <c r="K546" s="206"/>
      <c r="L546" s="211"/>
      <c r="M546" s="212"/>
      <c r="N546" s="213"/>
      <c r="O546" s="213"/>
      <c r="P546" s="213"/>
      <c r="Q546" s="213"/>
      <c r="R546" s="213"/>
      <c r="S546" s="213"/>
      <c r="T546" s="214"/>
      <c r="AT546" s="215" t="s">
        <v>172</v>
      </c>
      <c r="AU546" s="215" t="s">
        <v>88</v>
      </c>
      <c r="AV546" s="14" t="s">
        <v>88</v>
      </c>
      <c r="AW546" s="14" t="s">
        <v>39</v>
      </c>
      <c r="AX546" s="14" t="s">
        <v>78</v>
      </c>
      <c r="AY546" s="215" t="s">
        <v>162</v>
      </c>
    </row>
    <row r="547" spans="1:65" s="14" customFormat="1" ht="10.199999999999999">
      <c r="B547" s="205"/>
      <c r="C547" s="206"/>
      <c r="D547" s="190" t="s">
        <v>172</v>
      </c>
      <c r="E547" s="207" t="s">
        <v>32</v>
      </c>
      <c r="F547" s="208" t="s">
        <v>635</v>
      </c>
      <c r="G547" s="206"/>
      <c r="H547" s="209">
        <v>1</v>
      </c>
      <c r="I547" s="210"/>
      <c r="J547" s="206"/>
      <c r="K547" s="206"/>
      <c r="L547" s="211"/>
      <c r="M547" s="212"/>
      <c r="N547" s="213"/>
      <c r="O547" s="213"/>
      <c r="P547" s="213"/>
      <c r="Q547" s="213"/>
      <c r="R547" s="213"/>
      <c r="S547" s="213"/>
      <c r="T547" s="214"/>
      <c r="AT547" s="215" t="s">
        <v>172</v>
      </c>
      <c r="AU547" s="215" t="s">
        <v>88</v>
      </c>
      <c r="AV547" s="14" t="s">
        <v>88</v>
      </c>
      <c r="AW547" s="14" t="s">
        <v>39</v>
      </c>
      <c r="AX547" s="14" t="s">
        <v>78</v>
      </c>
      <c r="AY547" s="215" t="s">
        <v>162</v>
      </c>
    </row>
    <row r="548" spans="1:65" s="15" customFormat="1" ht="10.199999999999999">
      <c r="B548" s="216"/>
      <c r="C548" s="217"/>
      <c r="D548" s="190" t="s">
        <v>172</v>
      </c>
      <c r="E548" s="218" t="s">
        <v>32</v>
      </c>
      <c r="F548" s="219" t="s">
        <v>175</v>
      </c>
      <c r="G548" s="217"/>
      <c r="H548" s="220">
        <v>10</v>
      </c>
      <c r="I548" s="221"/>
      <c r="J548" s="217"/>
      <c r="K548" s="217"/>
      <c r="L548" s="222"/>
      <c r="M548" s="223"/>
      <c r="N548" s="224"/>
      <c r="O548" s="224"/>
      <c r="P548" s="224"/>
      <c r="Q548" s="224"/>
      <c r="R548" s="224"/>
      <c r="S548" s="224"/>
      <c r="T548" s="225"/>
      <c r="AT548" s="226" t="s">
        <v>172</v>
      </c>
      <c r="AU548" s="226" t="s">
        <v>88</v>
      </c>
      <c r="AV548" s="15" t="s">
        <v>168</v>
      </c>
      <c r="AW548" s="15" t="s">
        <v>39</v>
      </c>
      <c r="AX548" s="15" t="s">
        <v>86</v>
      </c>
      <c r="AY548" s="226" t="s">
        <v>162</v>
      </c>
    </row>
    <row r="549" spans="1:65" s="2" customFormat="1" ht="14.4" customHeight="1">
      <c r="A549" s="37"/>
      <c r="B549" s="38"/>
      <c r="C549" s="177" t="s">
        <v>636</v>
      </c>
      <c r="D549" s="177" t="s">
        <v>164</v>
      </c>
      <c r="E549" s="178" t="s">
        <v>637</v>
      </c>
      <c r="F549" s="179" t="s">
        <v>638</v>
      </c>
      <c r="G549" s="180" t="s">
        <v>99</v>
      </c>
      <c r="H549" s="181">
        <v>4</v>
      </c>
      <c r="I549" s="182"/>
      <c r="J549" s="183">
        <f>ROUND(I549*H549,2)</f>
        <v>0</v>
      </c>
      <c r="K549" s="179" t="s">
        <v>167</v>
      </c>
      <c r="L549" s="42"/>
      <c r="M549" s="184" t="s">
        <v>32</v>
      </c>
      <c r="N549" s="185" t="s">
        <v>49</v>
      </c>
      <c r="O549" s="67"/>
      <c r="P549" s="186">
        <f>O549*H549</f>
        <v>0</v>
      </c>
      <c r="Q549" s="186">
        <v>2.0000000000000001E-4</v>
      </c>
      <c r="R549" s="186">
        <f>Q549*H549</f>
        <v>8.0000000000000004E-4</v>
      </c>
      <c r="S549" s="186">
        <v>0</v>
      </c>
      <c r="T549" s="187">
        <f>S549*H549</f>
        <v>0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188" t="s">
        <v>168</v>
      </c>
      <c r="AT549" s="188" t="s">
        <v>164</v>
      </c>
      <c r="AU549" s="188" t="s">
        <v>88</v>
      </c>
      <c r="AY549" s="19" t="s">
        <v>162</v>
      </c>
      <c r="BE549" s="189">
        <f>IF(N549="základní",J549,0)</f>
        <v>0</v>
      </c>
      <c r="BF549" s="189">
        <f>IF(N549="snížená",J549,0)</f>
        <v>0</v>
      </c>
      <c r="BG549" s="189">
        <f>IF(N549="zákl. přenesená",J549,0)</f>
        <v>0</v>
      </c>
      <c r="BH549" s="189">
        <f>IF(N549="sníž. přenesená",J549,0)</f>
        <v>0</v>
      </c>
      <c r="BI549" s="189">
        <f>IF(N549="nulová",J549,0)</f>
        <v>0</v>
      </c>
      <c r="BJ549" s="19" t="s">
        <v>86</v>
      </c>
      <c r="BK549" s="189">
        <f>ROUND(I549*H549,2)</f>
        <v>0</v>
      </c>
      <c r="BL549" s="19" t="s">
        <v>168</v>
      </c>
      <c r="BM549" s="188" t="s">
        <v>639</v>
      </c>
    </row>
    <row r="550" spans="1:65" s="13" customFormat="1" ht="10.199999999999999">
      <c r="B550" s="195"/>
      <c r="C550" s="196"/>
      <c r="D550" s="190" t="s">
        <v>172</v>
      </c>
      <c r="E550" s="197" t="s">
        <v>32</v>
      </c>
      <c r="F550" s="198" t="s">
        <v>173</v>
      </c>
      <c r="G550" s="196"/>
      <c r="H550" s="197" t="s">
        <v>32</v>
      </c>
      <c r="I550" s="199"/>
      <c r="J550" s="196"/>
      <c r="K550" s="196"/>
      <c r="L550" s="200"/>
      <c r="M550" s="201"/>
      <c r="N550" s="202"/>
      <c r="O550" s="202"/>
      <c r="P550" s="202"/>
      <c r="Q550" s="202"/>
      <c r="R550" s="202"/>
      <c r="S550" s="202"/>
      <c r="T550" s="203"/>
      <c r="AT550" s="204" t="s">
        <v>172</v>
      </c>
      <c r="AU550" s="204" t="s">
        <v>88</v>
      </c>
      <c r="AV550" s="13" t="s">
        <v>86</v>
      </c>
      <c r="AW550" s="13" t="s">
        <v>39</v>
      </c>
      <c r="AX550" s="13" t="s">
        <v>78</v>
      </c>
      <c r="AY550" s="204" t="s">
        <v>162</v>
      </c>
    </row>
    <row r="551" spans="1:65" s="14" customFormat="1" ht="10.199999999999999">
      <c r="B551" s="205"/>
      <c r="C551" s="206"/>
      <c r="D551" s="190" t="s">
        <v>172</v>
      </c>
      <c r="E551" s="207" t="s">
        <v>32</v>
      </c>
      <c r="F551" s="208" t="s">
        <v>442</v>
      </c>
      <c r="G551" s="206"/>
      <c r="H551" s="209">
        <v>1.5</v>
      </c>
      <c r="I551" s="210"/>
      <c r="J551" s="206"/>
      <c r="K551" s="206"/>
      <c r="L551" s="211"/>
      <c r="M551" s="212"/>
      <c r="N551" s="213"/>
      <c r="O551" s="213"/>
      <c r="P551" s="213"/>
      <c r="Q551" s="213"/>
      <c r="R551" s="213"/>
      <c r="S551" s="213"/>
      <c r="T551" s="214"/>
      <c r="AT551" s="215" t="s">
        <v>172</v>
      </c>
      <c r="AU551" s="215" t="s">
        <v>88</v>
      </c>
      <c r="AV551" s="14" t="s">
        <v>88</v>
      </c>
      <c r="AW551" s="14" t="s">
        <v>39</v>
      </c>
      <c r="AX551" s="14" t="s">
        <v>78</v>
      </c>
      <c r="AY551" s="215" t="s">
        <v>162</v>
      </c>
    </row>
    <row r="552" spans="1:65" s="14" customFormat="1" ht="10.199999999999999">
      <c r="B552" s="205"/>
      <c r="C552" s="206"/>
      <c r="D552" s="190" t="s">
        <v>172</v>
      </c>
      <c r="E552" s="207" t="s">
        <v>32</v>
      </c>
      <c r="F552" s="208" t="s">
        <v>443</v>
      </c>
      <c r="G552" s="206"/>
      <c r="H552" s="209">
        <v>2.5</v>
      </c>
      <c r="I552" s="210"/>
      <c r="J552" s="206"/>
      <c r="K552" s="206"/>
      <c r="L552" s="211"/>
      <c r="M552" s="212"/>
      <c r="N552" s="213"/>
      <c r="O552" s="213"/>
      <c r="P552" s="213"/>
      <c r="Q552" s="213"/>
      <c r="R552" s="213"/>
      <c r="S552" s="213"/>
      <c r="T552" s="214"/>
      <c r="AT552" s="215" t="s">
        <v>172</v>
      </c>
      <c r="AU552" s="215" t="s">
        <v>88</v>
      </c>
      <c r="AV552" s="14" t="s">
        <v>88</v>
      </c>
      <c r="AW552" s="14" t="s">
        <v>39</v>
      </c>
      <c r="AX552" s="14" t="s">
        <v>78</v>
      </c>
      <c r="AY552" s="215" t="s">
        <v>162</v>
      </c>
    </row>
    <row r="553" spans="1:65" s="15" customFormat="1" ht="10.199999999999999">
      <c r="B553" s="216"/>
      <c r="C553" s="217"/>
      <c r="D553" s="190" t="s">
        <v>172</v>
      </c>
      <c r="E553" s="218" t="s">
        <v>32</v>
      </c>
      <c r="F553" s="219" t="s">
        <v>175</v>
      </c>
      <c r="G553" s="217"/>
      <c r="H553" s="220">
        <v>4</v>
      </c>
      <c r="I553" s="221"/>
      <c r="J553" s="217"/>
      <c r="K553" s="217"/>
      <c r="L553" s="222"/>
      <c r="M553" s="223"/>
      <c r="N553" s="224"/>
      <c r="O553" s="224"/>
      <c r="P553" s="224"/>
      <c r="Q553" s="224"/>
      <c r="R553" s="224"/>
      <c r="S553" s="224"/>
      <c r="T553" s="225"/>
      <c r="AT553" s="226" t="s">
        <v>172</v>
      </c>
      <c r="AU553" s="226" t="s">
        <v>88</v>
      </c>
      <c r="AV553" s="15" t="s">
        <v>168</v>
      </c>
      <c r="AW553" s="15" t="s">
        <v>39</v>
      </c>
      <c r="AX553" s="15" t="s">
        <v>86</v>
      </c>
      <c r="AY553" s="226" t="s">
        <v>162</v>
      </c>
    </row>
    <row r="554" spans="1:65" s="2" customFormat="1" ht="14.4" customHeight="1">
      <c r="A554" s="37"/>
      <c r="B554" s="38"/>
      <c r="C554" s="177" t="s">
        <v>640</v>
      </c>
      <c r="D554" s="177" t="s">
        <v>164</v>
      </c>
      <c r="E554" s="178" t="s">
        <v>641</v>
      </c>
      <c r="F554" s="179" t="s">
        <v>642</v>
      </c>
      <c r="G554" s="180" t="s">
        <v>99</v>
      </c>
      <c r="H554" s="181">
        <v>4</v>
      </c>
      <c r="I554" s="182"/>
      <c r="J554" s="183">
        <f>ROUND(I554*H554,2)</f>
        <v>0</v>
      </c>
      <c r="K554" s="179" t="s">
        <v>167</v>
      </c>
      <c r="L554" s="42"/>
      <c r="M554" s="184" t="s">
        <v>32</v>
      </c>
      <c r="N554" s="185" t="s">
        <v>49</v>
      </c>
      <c r="O554" s="67"/>
      <c r="P554" s="186">
        <f>O554*H554</f>
        <v>0</v>
      </c>
      <c r="Q554" s="186">
        <v>1.2999999999999999E-4</v>
      </c>
      <c r="R554" s="186">
        <f>Q554*H554</f>
        <v>5.1999999999999995E-4</v>
      </c>
      <c r="S554" s="186">
        <v>0</v>
      </c>
      <c r="T554" s="187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188" t="s">
        <v>168</v>
      </c>
      <c r="AT554" s="188" t="s">
        <v>164</v>
      </c>
      <c r="AU554" s="188" t="s">
        <v>88</v>
      </c>
      <c r="AY554" s="19" t="s">
        <v>162</v>
      </c>
      <c r="BE554" s="189">
        <f>IF(N554="základní",J554,0)</f>
        <v>0</v>
      </c>
      <c r="BF554" s="189">
        <f>IF(N554="snížená",J554,0)</f>
        <v>0</v>
      </c>
      <c r="BG554" s="189">
        <f>IF(N554="zákl. přenesená",J554,0)</f>
        <v>0</v>
      </c>
      <c r="BH554" s="189">
        <f>IF(N554="sníž. přenesená",J554,0)</f>
        <v>0</v>
      </c>
      <c r="BI554" s="189">
        <f>IF(N554="nulová",J554,0)</f>
        <v>0</v>
      </c>
      <c r="BJ554" s="19" t="s">
        <v>86</v>
      </c>
      <c r="BK554" s="189">
        <f>ROUND(I554*H554,2)</f>
        <v>0</v>
      </c>
      <c r="BL554" s="19" t="s">
        <v>168</v>
      </c>
      <c r="BM554" s="188" t="s">
        <v>643</v>
      </c>
    </row>
    <row r="555" spans="1:65" s="13" customFormat="1" ht="10.199999999999999">
      <c r="B555" s="195"/>
      <c r="C555" s="196"/>
      <c r="D555" s="190" t="s">
        <v>172</v>
      </c>
      <c r="E555" s="197" t="s">
        <v>32</v>
      </c>
      <c r="F555" s="198" t="s">
        <v>173</v>
      </c>
      <c r="G555" s="196"/>
      <c r="H555" s="197" t="s">
        <v>32</v>
      </c>
      <c r="I555" s="199"/>
      <c r="J555" s="196"/>
      <c r="K555" s="196"/>
      <c r="L555" s="200"/>
      <c r="M555" s="201"/>
      <c r="N555" s="202"/>
      <c r="O555" s="202"/>
      <c r="P555" s="202"/>
      <c r="Q555" s="202"/>
      <c r="R555" s="202"/>
      <c r="S555" s="202"/>
      <c r="T555" s="203"/>
      <c r="AT555" s="204" t="s">
        <v>172</v>
      </c>
      <c r="AU555" s="204" t="s">
        <v>88</v>
      </c>
      <c r="AV555" s="13" t="s">
        <v>86</v>
      </c>
      <c r="AW555" s="13" t="s">
        <v>39</v>
      </c>
      <c r="AX555" s="13" t="s">
        <v>78</v>
      </c>
      <c r="AY555" s="204" t="s">
        <v>162</v>
      </c>
    </row>
    <row r="556" spans="1:65" s="14" customFormat="1" ht="10.199999999999999">
      <c r="B556" s="205"/>
      <c r="C556" s="206"/>
      <c r="D556" s="190" t="s">
        <v>172</v>
      </c>
      <c r="E556" s="207" t="s">
        <v>32</v>
      </c>
      <c r="F556" s="208" t="s">
        <v>442</v>
      </c>
      <c r="G556" s="206"/>
      <c r="H556" s="209">
        <v>1.5</v>
      </c>
      <c r="I556" s="210"/>
      <c r="J556" s="206"/>
      <c r="K556" s="206"/>
      <c r="L556" s="211"/>
      <c r="M556" s="212"/>
      <c r="N556" s="213"/>
      <c r="O556" s="213"/>
      <c r="P556" s="213"/>
      <c r="Q556" s="213"/>
      <c r="R556" s="213"/>
      <c r="S556" s="213"/>
      <c r="T556" s="214"/>
      <c r="AT556" s="215" t="s">
        <v>172</v>
      </c>
      <c r="AU556" s="215" t="s">
        <v>88</v>
      </c>
      <c r="AV556" s="14" t="s">
        <v>88</v>
      </c>
      <c r="AW556" s="14" t="s">
        <v>39</v>
      </c>
      <c r="AX556" s="14" t="s">
        <v>78</v>
      </c>
      <c r="AY556" s="215" t="s">
        <v>162</v>
      </c>
    </row>
    <row r="557" spans="1:65" s="14" customFormat="1" ht="10.199999999999999">
      <c r="B557" s="205"/>
      <c r="C557" s="206"/>
      <c r="D557" s="190" t="s">
        <v>172</v>
      </c>
      <c r="E557" s="207" t="s">
        <v>32</v>
      </c>
      <c r="F557" s="208" t="s">
        <v>443</v>
      </c>
      <c r="G557" s="206"/>
      <c r="H557" s="209">
        <v>2.5</v>
      </c>
      <c r="I557" s="210"/>
      <c r="J557" s="206"/>
      <c r="K557" s="206"/>
      <c r="L557" s="211"/>
      <c r="M557" s="212"/>
      <c r="N557" s="213"/>
      <c r="O557" s="213"/>
      <c r="P557" s="213"/>
      <c r="Q557" s="213"/>
      <c r="R557" s="213"/>
      <c r="S557" s="213"/>
      <c r="T557" s="214"/>
      <c r="AT557" s="215" t="s">
        <v>172</v>
      </c>
      <c r="AU557" s="215" t="s">
        <v>88</v>
      </c>
      <c r="AV557" s="14" t="s">
        <v>88</v>
      </c>
      <c r="AW557" s="14" t="s">
        <v>39</v>
      </c>
      <c r="AX557" s="14" t="s">
        <v>78</v>
      </c>
      <c r="AY557" s="215" t="s">
        <v>162</v>
      </c>
    </row>
    <row r="558" spans="1:65" s="15" customFormat="1" ht="10.199999999999999">
      <c r="B558" s="216"/>
      <c r="C558" s="217"/>
      <c r="D558" s="190" t="s">
        <v>172</v>
      </c>
      <c r="E558" s="218" t="s">
        <v>32</v>
      </c>
      <c r="F558" s="219" t="s">
        <v>175</v>
      </c>
      <c r="G558" s="217"/>
      <c r="H558" s="220">
        <v>4</v>
      </c>
      <c r="I558" s="221"/>
      <c r="J558" s="217"/>
      <c r="K558" s="217"/>
      <c r="L558" s="222"/>
      <c r="M558" s="223"/>
      <c r="N558" s="224"/>
      <c r="O558" s="224"/>
      <c r="P558" s="224"/>
      <c r="Q558" s="224"/>
      <c r="R558" s="224"/>
      <c r="S558" s="224"/>
      <c r="T558" s="225"/>
      <c r="AT558" s="226" t="s">
        <v>172</v>
      </c>
      <c r="AU558" s="226" t="s">
        <v>88</v>
      </c>
      <c r="AV558" s="15" t="s">
        <v>168</v>
      </c>
      <c r="AW558" s="15" t="s">
        <v>39</v>
      </c>
      <c r="AX558" s="15" t="s">
        <v>86</v>
      </c>
      <c r="AY558" s="226" t="s">
        <v>162</v>
      </c>
    </row>
    <row r="559" spans="1:65" s="12" customFormat="1" ht="22.8" customHeight="1">
      <c r="B559" s="161"/>
      <c r="C559" s="162"/>
      <c r="D559" s="163" t="s">
        <v>77</v>
      </c>
      <c r="E559" s="175" t="s">
        <v>212</v>
      </c>
      <c r="F559" s="175" t="s">
        <v>644</v>
      </c>
      <c r="G559" s="162"/>
      <c r="H559" s="162"/>
      <c r="I559" s="165"/>
      <c r="J559" s="176">
        <f>BK559</f>
        <v>0</v>
      </c>
      <c r="K559" s="162"/>
      <c r="L559" s="167"/>
      <c r="M559" s="168"/>
      <c r="N559" s="169"/>
      <c r="O559" s="169"/>
      <c r="P559" s="170">
        <f>SUM(P560:P696)</f>
        <v>0</v>
      </c>
      <c r="Q559" s="169"/>
      <c r="R559" s="170">
        <f>SUM(R560:R696)</f>
        <v>27.22637331</v>
      </c>
      <c r="S559" s="169"/>
      <c r="T559" s="171">
        <f>SUM(T560:T696)</f>
        <v>27.990534000000004</v>
      </c>
      <c r="AR559" s="172" t="s">
        <v>86</v>
      </c>
      <c r="AT559" s="173" t="s">
        <v>77</v>
      </c>
      <c r="AU559" s="173" t="s">
        <v>86</v>
      </c>
      <c r="AY559" s="172" t="s">
        <v>162</v>
      </c>
      <c r="BK559" s="174">
        <f>SUM(BK560:BK696)</f>
        <v>0</v>
      </c>
    </row>
    <row r="560" spans="1:65" s="2" customFormat="1" ht="14.4" customHeight="1">
      <c r="A560" s="37"/>
      <c r="B560" s="38"/>
      <c r="C560" s="177" t="s">
        <v>645</v>
      </c>
      <c r="D560" s="177" t="s">
        <v>164</v>
      </c>
      <c r="E560" s="178" t="s">
        <v>646</v>
      </c>
      <c r="F560" s="179" t="s">
        <v>647</v>
      </c>
      <c r="G560" s="180" t="s">
        <v>567</v>
      </c>
      <c r="H560" s="181">
        <v>2</v>
      </c>
      <c r="I560" s="182"/>
      <c r="J560" s="183">
        <f>ROUND(I560*H560,2)</f>
        <v>0</v>
      </c>
      <c r="K560" s="179" t="s">
        <v>167</v>
      </c>
      <c r="L560" s="42"/>
      <c r="M560" s="184" t="s">
        <v>32</v>
      </c>
      <c r="N560" s="185" t="s">
        <v>49</v>
      </c>
      <c r="O560" s="67"/>
      <c r="P560" s="186">
        <f>O560*H560</f>
        <v>0</v>
      </c>
      <c r="Q560" s="186">
        <v>6.9999999999999999E-4</v>
      </c>
      <c r="R560" s="186">
        <f>Q560*H560</f>
        <v>1.4E-3</v>
      </c>
      <c r="S560" s="186">
        <v>0</v>
      </c>
      <c r="T560" s="187">
        <f>S560*H560</f>
        <v>0</v>
      </c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R560" s="188" t="s">
        <v>168</v>
      </c>
      <c r="AT560" s="188" t="s">
        <v>164</v>
      </c>
      <c r="AU560" s="188" t="s">
        <v>88</v>
      </c>
      <c r="AY560" s="19" t="s">
        <v>162</v>
      </c>
      <c r="BE560" s="189">
        <f>IF(N560="základní",J560,0)</f>
        <v>0</v>
      </c>
      <c r="BF560" s="189">
        <f>IF(N560="snížená",J560,0)</f>
        <v>0</v>
      </c>
      <c r="BG560" s="189">
        <f>IF(N560="zákl. přenesená",J560,0)</f>
        <v>0</v>
      </c>
      <c r="BH560" s="189">
        <f>IF(N560="sníž. přenesená",J560,0)</f>
        <v>0</v>
      </c>
      <c r="BI560" s="189">
        <f>IF(N560="nulová",J560,0)</f>
        <v>0</v>
      </c>
      <c r="BJ560" s="19" t="s">
        <v>86</v>
      </c>
      <c r="BK560" s="189">
        <f>ROUND(I560*H560,2)</f>
        <v>0</v>
      </c>
      <c r="BL560" s="19" t="s">
        <v>168</v>
      </c>
      <c r="BM560" s="188" t="s">
        <v>648</v>
      </c>
    </row>
    <row r="561" spans="1:65" s="2" customFormat="1" ht="124.8">
      <c r="A561" s="37"/>
      <c r="B561" s="38"/>
      <c r="C561" s="39"/>
      <c r="D561" s="190" t="s">
        <v>170</v>
      </c>
      <c r="E561" s="39"/>
      <c r="F561" s="191" t="s">
        <v>649</v>
      </c>
      <c r="G561" s="39"/>
      <c r="H561" s="39"/>
      <c r="I561" s="192"/>
      <c r="J561" s="39"/>
      <c r="K561" s="39"/>
      <c r="L561" s="42"/>
      <c r="M561" s="193"/>
      <c r="N561" s="194"/>
      <c r="O561" s="67"/>
      <c r="P561" s="67"/>
      <c r="Q561" s="67"/>
      <c r="R561" s="67"/>
      <c r="S561" s="67"/>
      <c r="T561" s="68"/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T561" s="19" t="s">
        <v>170</v>
      </c>
      <c r="AU561" s="19" t="s">
        <v>88</v>
      </c>
    </row>
    <row r="562" spans="1:65" s="13" customFormat="1" ht="10.199999999999999">
      <c r="B562" s="195"/>
      <c r="C562" s="196"/>
      <c r="D562" s="190" t="s">
        <v>172</v>
      </c>
      <c r="E562" s="197" t="s">
        <v>32</v>
      </c>
      <c r="F562" s="198" t="s">
        <v>173</v>
      </c>
      <c r="G562" s="196"/>
      <c r="H562" s="197" t="s">
        <v>32</v>
      </c>
      <c r="I562" s="199"/>
      <c r="J562" s="196"/>
      <c r="K562" s="196"/>
      <c r="L562" s="200"/>
      <c r="M562" s="201"/>
      <c r="N562" s="202"/>
      <c r="O562" s="202"/>
      <c r="P562" s="202"/>
      <c r="Q562" s="202"/>
      <c r="R562" s="202"/>
      <c r="S562" s="202"/>
      <c r="T562" s="203"/>
      <c r="AT562" s="204" t="s">
        <v>172</v>
      </c>
      <c r="AU562" s="204" t="s">
        <v>88</v>
      </c>
      <c r="AV562" s="13" t="s">
        <v>86</v>
      </c>
      <c r="AW562" s="13" t="s">
        <v>39</v>
      </c>
      <c r="AX562" s="13" t="s">
        <v>78</v>
      </c>
      <c r="AY562" s="204" t="s">
        <v>162</v>
      </c>
    </row>
    <row r="563" spans="1:65" s="14" customFormat="1" ht="10.199999999999999">
      <c r="B563" s="205"/>
      <c r="C563" s="206"/>
      <c r="D563" s="190" t="s">
        <v>172</v>
      </c>
      <c r="E563" s="207" t="s">
        <v>32</v>
      </c>
      <c r="F563" s="208" t="s">
        <v>650</v>
      </c>
      <c r="G563" s="206"/>
      <c r="H563" s="209">
        <v>1</v>
      </c>
      <c r="I563" s="210"/>
      <c r="J563" s="206"/>
      <c r="K563" s="206"/>
      <c r="L563" s="211"/>
      <c r="M563" s="212"/>
      <c r="N563" s="213"/>
      <c r="O563" s="213"/>
      <c r="P563" s="213"/>
      <c r="Q563" s="213"/>
      <c r="R563" s="213"/>
      <c r="S563" s="213"/>
      <c r="T563" s="214"/>
      <c r="AT563" s="215" t="s">
        <v>172</v>
      </c>
      <c r="AU563" s="215" t="s">
        <v>88</v>
      </c>
      <c r="AV563" s="14" t="s">
        <v>88</v>
      </c>
      <c r="AW563" s="14" t="s">
        <v>39</v>
      </c>
      <c r="AX563" s="14" t="s">
        <v>78</v>
      </c>
      <c r="AY563" s="215" t="s">
        <v>162</v>
      </c>
    </row>
    <row r="564" spans="1:65" s="14" customFormat="1" ht="10.199999999999999">
      <c r="B564" s="205"/>
      <c r="C564" s="206"/>
      <c r="D564" s="190" t="s">
        <v>172</v>
      </c>
      <c r="E564" s="207" t="s">
        <v>32</v>
      </c>
      <c r="F564" s="208" t="s">
        <v>651</v>
      </c>
      <c r="G564" s="206"/>
      <c r="H564" s="209">
        <v>1</v>
      </c>
      <c r="I564" s="210"/>
      <c r="J564" s="206"/>
      <c r="K564" s="206"/>
      <c r="L564" s="211"/>
      <c r="M564" s="212"/>
      <c r="N564" s="213"/>
      <c r="O564" s="213"/>
      <c r="P564" s="213"/>
      <c r="Q564" s="213"/>
      <c r="R564" s="213"/>
      <c r="S564" s="213"/>
      <c r="T564" s="214"/>
      <c r="AT564" s="215" t="s">
        <v>172</v>
      </c>
      <c r="AU564" s="215" t="s">
        <v>88</v>
      </c>
      <c r="AV564" s="14" t="s">
        <v>88</v>
      </c>
      <c r="AW564" s="14" t="s">
        <v>39</v>
      </c>
      <c r="AX564" s="14" t="s">
        <v>78</v>
      </c>
      <c r="AY564" s="215" t="s">
        <v>162</v>
      </c>
    </row>
    <row r="565" spans="1:65" s="15" customFormat="1" ht="10.199999999999999">
      <c r="B565" s="216"/>
      <c r="C565" s="217"/>
      <c r="D565" s="190" t="s">
        <v>172</v>
      </c>
      <c r="E565" s="218" t="s">
        <v>32</v>
      </c>
      <c r="F565" s="219" t="s">
        <v>175</v>
      </c>
      <c r="G565" s="217"/>
      <c r="H565" s="220">
        <v>2</v>
      </c>
      <c r="I565" s="221"/>
      <c r="J565" s="217"/>
      <c r="K565" s="217"/>
      <c r="L565" s="222"/>
      <c r="M565" s="223"/>
      <c r="N565" s="224"/>
      <c r="O565" s="224"/>
      <c r="P565" s="224"/>
      <c r="Q565" s="224"/>
      <c r="R565" s="224"/>
      <c r="S565" s="224"/>
      <c r="T565" s="225"/>
      <c r="AT565" s="226" t="s">
        <v>172</v>
      </c>
      <c r="AU565" s="226" t="s">
        <v>88</v>
      </c>
      <c r="AV565" s="15" t="s">
        <v>168</v>
      </c>
      <c r="AW565" s="15" t="s">
        <v>39</v>
      </c>
      <c r="AX565" s="15" t="s">
        <v>86</v>
      </c>
      <c r="AY565" s="226" t="s">
        <v>162</v>
      </c>
    </row>
    <row r="566" spans="1:65" s="2" customFormat="1" ht="14.4" customHeight="1">
      <c r="A566" s="37"/>
      <c r="B566" s="38"/>
      <c r="C566" s="177" t="s">
        <v>652</v>
      </c>
      <c r="D566" s="177" t="s">
        <v>164</v>
      </c>
      <c r="E566" s="178" t="s">
        <v>653</v>
      </c>
      <c r="F566" s="179" t="s">
        <v>654</v>
      </c>
      <c r="G566" s="180" t="s">
        <v>99</v>
      </c>
      <c r="H566" s="181">
        <v>12</v>
      </c>
      <c r="I566" s="182"/>
      <c r="J566" s="183">
        <f>ROUND(I566*H566,2)</f>
        <v>0</v>
      </c>
      <c r="K566" s="179" t="s">
        <v>167</v>
      </c>
      <c r="L566" s="42"/>
      <c r="M566" s="184" t="s">
        <v>32</v>
      </c>
      <c r="N566" s="185" t="s">
        <v>49</v>
      </c>
      <c r="O566" s="67"/>
      <c r="P566" s="186">
        <f>O566*H566</f>
        <v>0</v>
      </c>
      <c r="Q566" s="186">
        <v>2.1000000000000001E-4</v>
      </c>
      <c r="R566" s="186">
        <f>Q566*H566</f>
        <v>2.5200000000000001E-3</v>
      </c>
      <c r="S566" s="186">
        <v>0</v>
      </c>
      <c r="T566" s="187">
        <f>S566*H566</f>
        <v>0</v>
      </c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R566" s="188" t="s">
        <v>168</v>
      </c>
      <c r="AT566" s="188" t="s">
        <v>164</v>
      </c>
      <c r="AU566" s="188" t="s">
        <v>88</v>
      </c>
      <c r="AY566" s="19" t="s">
        <v>162</v>
      </c>
      <c r="BE566" s="189">
        <f>IF(N566="základní",J566,0)</f>
        <v>0</v>
      </c>
      <c r="BF566" s="189">
        <f>IF(N566="snížená",J566,0)</f>
        <v>0</v>
      </c>
      <c r="BG566" s="189">
        <f>IF(N566="zákl. přenesená",J566,0)</f>
        <v>0</v>
      </c>
      <c r="BH566" s="189">
        <f>IF(N566="sníž. přenesená",J566,0)</f>
        <v>0</v>
      </c>
      <c r="BI566" s="189">
        <f>IF(N566="nulová",J566,0)</f>
        <v>0</v>
      </c>
      <c r="BJ566" s="19" t="s">
        <v>86</v>
      </c>
      <c r="BK566" s="189">
        <f>ROUND(I566*H566,2)</f>
        <v>0</v>
      </c>
      <c r="BL566" s="19" t="s">
        <v>168</v>
      </c>
      <c r="BM566" s="188" t="s">
        <v>655</v>
      </c>
    </row>
    <row r="567" spans="1:65" s="2" customFormat="1" ht="105.6">
      <c r="A567" s="37"/>
      <c r="B567" s="38"/>
      <c r="C567" s="39"/>
      <c r="D567" s="190" t="s">
        <v>170</v>
      </c>
      <c r="E567" s="39"/>
      <c r="F567" s="191" t="s">
        <v>656</v>
      </c>
      <c r="G567" s="39"/>
      <c r="H567" s="39"/>
      <c r="I567" s="192"/>
      <c r="J567" s="39"/>
      <c r="K567" s="39"/>
      <c r="L567" s="42"/>
      <c r="M567" s="193"/>
      <c r="N567" s="194"/>
      <c r="O567" s="67"/>
      <c r="P567" s="67"/>
      <c r="Q567" s="67"/>
      <c r="R567" s="67"/>
      <c r="S567" s="67"/>
      <c r="T567" s="68"/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T567" s="19" t="s">
        <v>170</v>
      </c>
      <c r="AU567" s="19" t="s">
        <v>88</v>
      </c>
    </row>
    <row r="568" spans="1:65" s="13" customFormat="1" ht="10.199999999999999">
      <c r="B568" s="195"/>
      <c r="C568" s="196"/>
      <c r="D568" s="190" t="s">
        <v>172</v>
      </c>
      <c r="E568" s="197" t="s">
        <v>32</v>
      </c>
      <c r="F568" s="198" t="s">
        <v>173</v>
      </c>
      <c r="G568" s="196"/>
      <c r="H568" s="197" t="s">
        <v>32</v>
      </c>
      <c r="I568" s="199"/>
      <c r="J568" s="196"/>
      <c r="K568" s="196"/>
      <c r="L568" s="200"/>
      <c r="M568" s="201"/>
      <c r="N568" s="202"/>
      <c r="O568" s="202"/>
      <c r="P568" s="202"/>
      <c r="Q568" s="202"/>
      <c r="R568" s="202"/>
      <c r="S568" s="202"/>
      <c r="T568" s="203"/>
      <c r="AT568" s="204" t="s">
        <v>172</v>
      </c>
      <c r="AU568" s="204" t="s">
        <v>88</v>
      </c>
      <c r="AV568" s="13" t="s">
        <v>86</v>
      </c>
      <c r="AW568" s="13" t="s">
        <v>39</v>
      </c>
      <c r="AX568" s="13" t="s">
        <v>78</v>
      </c>
      <c r="AY568" s="204" t="s">
        <v>162</v>
      </c>
    </row>
    <row r="569" spans="1:65" s="14" customFormat="1" ht="10.199999999999999">
      <c r="B569" s="205"/>
      <c r="C569" s="206"/>
      <c r="D569" s="190" t="s">
        <v>172</v>
      </c>
      <c r="E569" s="207" t="s">
        <v>32</v>
      </c>
      <c r="F569" s="208" t="s">
        <v>657</v>
      </c>
      <c r="G569" s="206"/>
      <c r="H569" s="209">
        <v>12</v>
      </c>
      <c r="I569" s="210"/>
      <c r="J569" s="206"/>
      <c r="K569" s="206"/>
      <c r="L569" s="211"/>
      <c r="M569" s="212"/>
      <c r="N569" s="213"/>
      <c r="O569" s="213"/>
      <c r="P569" s="213"/>
      <c r="Q569" s="213"/>
      <c r="R569" s="213"/>
      <c r="S569" s="213"/>
      <c r="T569" s="214"/>
      <c r="AT569" s="215" t="s">
        <v>172</v>
      </c>
      <c r="AU569" s="215" t="s">
        <v>88</v>
      </c>
      <c r="AV569" s="14" t="s">
        <v>88</v>
      </c>
      <c r="AW569" s="14" t="s">
        <v>39</v>
      </c>
      <c r="AX569" s="14" t="s">
        <v>78</v>
      </c>
      <c r="AY569" s="215" t="s">
        <v>162</v>
      </c>
    </row>
    <row r="570" spans="1:65" s="15" customFormat="1" ht="10.199999999999999">
      <c r="B570" s="216"/>
      <c r="C570" s="217"/>
      <c r="D570" s="190" t="s">
        <v>172</v>
      </c>
      <c r="E570" s="218" t="s">
        <v>32</v>
      </c>
      <c r="F570" s="219" t="s">
        <v>175</v>
      </c>
      <c r="G570" s="217"/>
      <c r="H570" s="220">
        <v>12</v>
      </c>
      <c r="I570" s="221"/>
      <c r="J570" s="217"/>
      <c r="K570" s="217"/>
      <c r="L570" s="222"/>
      <c r="M570" s="223"/>
      <c r="N570" s="224"/>
      <c r="O570" s="224"/>
      <c r="P570" s="224"/>
      <c r="Q570" s="224"/>
      <c r="R570" s="224"/>
      <c r="S570" s="224"/>
      <c r="T570" s="225"/>
      <c r="AT570" s="226" t="s">
        <v>172</v>
      </c>
      <c r="AU570" s="226" t="s">
        <v>88</v>
      </c>
      <c r="AV570" s="15" t="s">
        <v>168</v>
      </c>
      <c r="AW570" s="15" t="s">
        <v>39</v>
      </c>
      <c r="AX570" s="15" t="s">
        <v>86</v>
      </c>
      <c r="AY570" s="226" t="s">
        <v>162</v>
      </c>
    </row>
    <row r="571" spans="1:65" s="2" customFormat="1" ht="14.4" customHeight="1">
      <c r="A571" s="37"/>
      <c r="B571" s="38"/>
      <c r="C571" s="177" t="s">
        <v>658</v>
      </c>
      <c r="D571" s="177" t="s">
        <v>164</v>
      </c>
      <c r="E571" s="178" t="s">
        <v>659</v>
      </c>
      <c r="F571" s="179" t="s">
        <v>660</v>
      </c>
      <c r="G571" s="180" t="s">
        <v>99</v>
      </c>
      <c r="H571" s="181">
        <v>117.4</v>
      </c>
      <c r="I571" s="182"/>
      <c r="J571" s="183">
        <f>ROUND(I571*H571,2)</f>
        <v>0</v>
      </c>
      <c r="K571" s="179" t="s">
        <v>167</v>
      </c>
      <c r="L571" s="42"/>
      <c r="M571" s="184" t="s">
        <v>32</v>
      </c>
      <c r="N571" s="185" t="s">
        <v>49</v>
      </c>
      <c r="O571" s="67"/>
      <c r="P571" s="186">
        <f>O571*H571</f>
        <v>0</v>
      </c>
      <c r="Q571" s="186">
        <v>5.0000000000000002E-5</v>
      </c>
      <c r="R571" s="186">
        <f>Q571*H571</f>
        <v>5.8700000000000002E-3</v>
      </c>
      <c r="S571" s="186">
        <v>0</v>
      </c>
      <c r="T571" s="187">
        <f>S571*H571</f>
        <v>0</v>
      </c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R571" s="188" t="s">
        <v>168</v>
      </c>
      <c r="AT571" s="188" t="s">
        <v>164</v>
      </c>
      <c r="AU571" s="188" t="s">
        <v>88</v>
      </c>
      <c r="AY571" s="19" t="s">
        <v>162</v>
      </c>
      <c r="BE571" s="189">
        <f>IF(N571="základní",J571,0)</f>
        <v>0</v>
      </c>
      <c r="BF571" s="189">
        <f>IF(N571="snížená",J571,0)</f>
        <v>0</v>
      </c>
      <c r="BG571" s="189">
        <f>IF(N571="zákl. přenesená",J571,0)</f>
        <v>0</v>
      </c>
      <c r="BH571" s="189">
        <f>IF(N571="sníž. přenesená",J571,0)</f>
        <v>0</v>
      </c>
      <c r="BI571" s="189">
        <f>IF(N571="nulová",J571,0)</f>
        <v>0</v>
      </c>
      <c r="BJ571" s="19" t="s">
        <v>86</v>
      </c>
      <c r="BK571" s="189">
        <f>ROUND(I571*H571,2)</f>
        <v>0</v>
      </c>
      <c r="BL571" s="19" t="s">
        <v>168</v>
      </c>
      <c r="BM571" s="188" t="s">
        <v>661</v>
      </c>
    </row>
    <row r="572" spans="1:65" s="2" customFormat="1" ht="105.6">
      <c r="A572" s="37"/>
      <c r="B572" s="38"/>
      <c r="C572" s="39"/>
      <c r="D572" s="190" t="s">
        <v>170</v>
      </c>
      <c r="E572" s="39"/>
      <c r="F572" s="191" t="s">
        <v>656</v>
      </c>
      <c r="G572" s="39"/>
      <c r="H572" s="39"/>
      <c r="I572" s="192"/>
      <c r="J572" s="39"/>
      <c r="K572" s="39"/>
      <c r="L572" s="42"/>
      <c r="M572" s="193"/>
      <c r="N572" s="194"/>
      <c r="O572" s="67"/>
      <c r="P572" s="67"/>
      <c r="Q572" s="67"/>
      <c r="R572" s="67"/>
      <c r="S572" s="67"/>
      <c r="T572" s="68"/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T572" s="19" t="s">
        <v>170</v>
      </c>
      <c r="AU572" s="19" t="s">
        <v>88</v>
      </c>
    </row>
    <row r="573" spans="1:65" s="13" customFormat="1" ht="10.199999999999999">
      <c r="B573" s="195"/>
      <c r="C573" s="196"/>
      <c r="D573" s="190" t="s">
        <v>172</v>
      </c>
      <c r="E573" s="197" t="s">
        <v>32</v>
      </c>
      <c r="F573" s="198" t="s">
        <v>173</v>
      </c>
      <c r="G573" s="196"/>
      <c r="H573" s="197" t="s">
        <v>32</v>
      </c>
      <c r="I573" s="199"/>
      <c r="J573" s="196"/>
      <c r="K573" s="196"/>
      <c r="L573" s="200"/>
      <c r="M573" s="201"/>
      <c r="N573" s="202"/>
      <c r="O573" s="202"/>
      <c r="P573" s="202"/>
      <c r="Q573" s="202"/>
      <c r="R573" s="202"/>
      <c r="S573" s="202"/>
      <c r="T573" s="203"/>
      <c r="AT573" s="204" t="s">
        <v>172</v>
      </c>
      <c r="AU573" s="204" t="s">
        <v>88</v>
      </c>
      <c r="AV573" s="13" t="s">
        <v>86</v>
      </c>
      <c r="AW573" s="13" t="s">
        <v>39</v>
      </c>
      <c r="AX573" s="13" t="s">
        <v>78</v>
      </c>
      <c r="AY573" s="204" t="s">
        <v>162</v>
      </c>
    </row>
    <row r="574" spans="1:65" s="14" customFormat="1" ht="10.199999999999999">
      <c r="B574" s="205"/>
      <c r="C574" s="206"/>
      <c r="D574" s="190" t="s">
        <v>172</v>
      </c>
      <c r="E574" s="207" t="s">
        <v>32</v>
      </c>
      <c r="F574" s="208" t="s">
        <v>662</v>
      </c>
      <c r="G574" s="206"/>
      <c r="H574" s="209">
        <v>117.4</v>
      </c>
      <c r="I574" s="210"/>
      <c r="J574" s="206"/>
      <c r="K574" s="206"/>
      <c r="L574" s="211"/>
      <c r="M574" s="212"/>
      <c r="N574" s="213"/>
      <c r="O574" s="213"/>
      <c r="P574" s="213"/>
      <c r="Q574" s="213"/>
      <c r="R574" s="213"/>
      <c r="S574" s="213"/>
      <c r="T574" s="214"/>
      <c r="AT574" s="215" t="s">
        <v>172</v>
      </c>
      <c r="AU574" s="215" t="s">
        <v>88</v>
      </c>
      <c r="AV574" s="14" t="s">
        <v>88</v>
      </c>
      <c r="AW574" s="14" t="s">
        <v>39</v>
      </c>
      <c r="AX574" s="14" t="s">
        <v>78</v>
      </c>
      <c r="AY574" s="215" t="s">
        <v>162</v>
      </c>
    </row>
    <row r="575" spans="1:65" s="15" customFormat="1" ht="10.199999999999999">
      <c r="B575" s="216"/>
      <c r="C575" s="217"/>
      <c r="D575" s="190" t="s">
        <v>172</v>
      </c>
      <c r="E575" s="218" t="s">
        <v>32</v>
      </c>
      <c r="F575" s="219" t="s">
        <v>175</v>
      </c>
      <c r="G575" s="217"/>
      <c r="H575" s="220">
        <v>117.4</v>
      </c>
      <c r="I575" s="221"/>
      <c r="J575" s="217"/>
      <c r="K575" s="217"/>
      <c r="L575" s="222"/>
      <c r="M575" s="223"/>
      <c r="N575" s="224"/>
      <c r="O575" s="224"/>
      <c r="P575" s="224"/>
      <c r="Q575" s="224"/>
      <c r="R575" s="224"/>
      <c r="S575" s="224"/>
      <c r="T575" s="225"/>
      <c r="AT575" s="226" t="s">
        <v>172</v>
      </c>
      <c r="AU575" s="226" t="s">
        <v>88</v>
      </c>
      <c r="AV575" s="15" t="s">
        <v>168</v>
      </c>
      <c r="AW575" s="15" t="s">
        <v>39</v>
      </c>
      <c r="AX575" s="15" t="s">
        <v>86</v>
      </c>
      <c r="AY575" s="226" t="s">
        <v>162</v>
      </c>
    </row>
    <row r="576" spans="1:65" s="2" customFormat="1" ht="24.15" customHeight="1">
      <c r="A576" s="37"/>
      <c r="B576" s="38"/>
      <c r="C576" s="177" t="s">
        <v>663</v>
      </c>
      <c r="D576" s="177" t="s">
        <v>164</v>
      </c>
      <c r="E576" s="178" t="s">
        <v>664</v>
      </c>
      <c r="F576" s="179" t="s">
        <v>665</v>
      </c>
      <c r="G576" s="180" t="s">
        <v>99</v>
      </c>
      <c r="H576" s="181">
        <v>129.4</v>
      </c>
      <c r="I576" s="182"/>
      <c r="J576" s="183">
        <f>ROUND(I576*H576,2)</f>
        <v>0</v>
      </c>
      <c r="K576" s="179" t="s">
        <v>167</v>
      </c>
      <c r="L576" s="42"/>
      <c r="M576" s="184" t="s">
        <v>32</v>
      </c>
      <c r="N576" s="185" t="s">
        <v>49</v>
      </c>
      <c r="O576" s="67"/>
      <c r="P576" s="186">
        <f>O576*H576</f>
        <v>0</v>
      </c>
      <c r="Q576" s="186">
        <v>0</v>
      </c>
      <c r="R576" s="186">
        <f>Q576*H576</f>
        <v>0</v>
      </c>
      <c r="S576" s="186">
        <v>0</v>
      </c>
      <c r="T576" s="187">
        <f>S576*H576</f>
        <v>0</v>
      </c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R576" s="188" t="s">
        <v>168</v>
      </c>
      <c r="AT576" s="188" t="s">
        <v>164</v>
      </c>
      <c r="AU576" s="188" t="s">
        <v>88</v>
      </c>
      <c r="AY576" s="19" t="s">
        <v>162</v>
      </c>
      <c r="BE576" s="189">
        <f>IF(N576="základní",J576,0)</f>
        <v>0</v>
      </c>
      <c r="BF576" s="189">
        <f>IF(N576="snížená",J576,0)</f>
        <v>0</v>
      </c>
      <c r="BG576" s="189">
        <f>IF(N576="zákl. přenesená",J576,0)</f>
        <v>0</v>
      </c>
      <c r="BH576" s="189">
        <f>IF(N576="sníž. přenesená",J576,0)</f>
        <v>0</v>
      </c>
      <c r="BI576" s="189">
        <f>IF(N576="nulová",J576,0)</f>
        <v>0</v>
      </c>
      <c r="BJ576" s="19" t="s">
        <v>86</v>
      </c>
      <c r="BK576" s="189">
        <f>ROUND(I576*H576,2)</f>
        <v>0</v>
      </c>
      <c r="BL576" s="19" t="s">
        <v>168</v>
      </c>
      <c r="BM576" s="188" t="s">
        <v>666</v>
      </c>
    </row>
    <row r="577" spans="1:65" s="2" customFormat="1" ht="48">
      <c r="A577" s="37"/>
      <c r="B577" s="38"/>
      <c r="C577" s="39"/>
      <c r="D577" s="190" t="s">
        <v>170</v>
      </c>
      <c r="E577" s="39"/>
      <c r="F577" s="191" t="s">
        <v>667</v>
      </c>
      <c r="G577" s="39"/>
      <c r="H577" s="39"/>
      <c r="I577" s="192"/>
      <c r="J577" s="39"/>
      <c r="K577" s="39"/>
      <c r="L577" s="42"/>
      <c r="M577" s="193"/>
      <c r="N577" s="194"/>
      <c r="O577" s="67"/>
      <c r="P577" s="67"/>
      <c r="Q577" s="67"/>
      <c r="R577" s="67"/>
      <c r="S577" s="67"/>
      <c r="T577" s="68"/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T577" s="19" t="s">
        <v>170</v>
      </c>
      <c r="AU577" s="19" t="s">
        <v>88</v>
      </c>
    </row>
    <row r="578" spans="1:65" s="13" customFormat="1" ht="10.199999999999999">
      <c r="B578" s="195"/>
      <c r="C578" s="196"/>
      <c r="D578" s="190" t="s">
        <v>172</v>
      </c>
      <c r="E578" s="197" t="s">
        <v>32</v>
      </c>
      <c r="F578" s="198" t="s">
        <v>173</v>
      </c>
      <c r="G578" s="196"/>
      <c r="H578" s="197" t="s">
        <v>32</v>
      </c>
      <c r="I578" s="199"/>
      <c r="J578" s="196"/>
      <c r="K578" s="196"/>
      <c r="L578" s="200"/>
      <c r="M578" s="201"/>
      <c r="N578" s="202"/>
      <c r="O578" s="202"/>
      <c r="P578" s="202"/>
      <c r="Q578" s="202"/>
      <c r="R578" s="202"/>
      <c r="S578" s="202"/>
      <c r="T578" s="203"/>
      <c r="AT578" s="204" t="s">
        <v>172</v>
      </c>
      <c r="AU578" s="204" t="s">
        <v>88</v>
      </c>
      <c r="AV578" s="13" t="s">
        <v>86</v>
      </c>
      <c r="AW578" s="13" t="s">
        <v>39</v>
      </c>
      <c r="AX578" s="13" t="s">
        <v>78</v>
      </c>
      <c r="AY578" s="204" t="s">
        <v>162</v>
      </c>
    </row>
    <row r="579" spans="1:65" s="14" customFormat="1" ht="10.199999999999999">
      <c r="B579" s="205"/>
      <c r="C579" s="206"/>
      <c r="D579" s="190" t="s">
        <v>172</v>
      </c>
      <c r="E579" s="207" t="s">
        <v>32</v>
      </c>
      <c r="F579" s="208" t="s">
        <v>657</v>
      </c>
      <c r="G579" s="206"/>
      <c r="H579" s="209">
        <v>12</v>
      </c>
      <c r="I579" s="210"/>
      <c r="J579" s="206"/>
      <c r="K579" s="206"/>
      <c r="L579" s="211"/>
      <c r="M579" s="212"/>
      <c r="N579" s="213"/>
      <c r="O579" s="213"/>
      <c r="P579" s="213"/>
      <c r="Q579" s="213"/>
      <c r="R579" s="213"/>
      <c r="S579" s="213"/>
      <c r="T579" s="214"/>
      <c r="AT579" s="215" t="s">
        <v>172</v>
      </c>
      <c r="AU579" s="215" t="s">
        <v>88</v>
      </c>
      <c r="AV579" s="14" t="s">
        <v>88</v>
      </c>
      <c r="AW579" s="14" t="s">
        <v>39</v>
      </c>
      <c r="AX579" s="14" t="s">
        <v>78</v>
      </c>
      <c r="AY579" s="215" t="s">
        <v>162</v>
      </c>
    </row>
    <row r="580" spans="1:65" s="14" customFormat="1" ht="10.199999999999999">
      <c r="B580" s="205"/>
      <c r="C580" s="206"/>
      <c r="D580" s="190" t="s">
        <v>172</v>
      </c>
      <c r="E580" s="207" t="s">
        <v>32</v>
      </c>
      <c r="F580" s="208" t="s">
        <v>662</v>
      </c>
      <c r="G580" s="206"/>
      <c r="H580" s="209">
        <v>117.4</v>
      </c>
      <c r="I580" s="210"/>
      <c r="J580" s="206"/>
      <c r="K580" s="206"/>
      <c r="L580" s="211"/>
      <c r="M580" s="212"/>
      <c r="N580" s="213"/>
      <c r="O580" s="213"/>
      <c r="P580" s="213"/>
      <c r="Q580" s="213"/>
      <c r="R580" s="213"/>
      <c r="S580" s="213"/>
      <c r="T580" s="214"/>
      <c r="AT580" s="215" t="s">
        <v>172</v>
      </c>
      <c r="AU580" s="215" t="s">
        <v>88</v>
      </c>
      <c r="AV580" s="14" t="s">
        <v>88</v>
      </c>
      <c r="AW580" s="14" t="s">
        <v>39</v>
      </c>
      <c r="AX580" s="14" t="s">
        <v>78</v>
      </c>
      <c r="AY580" s="215" t="s">
        <v>162</v>
      </c>
    </row>
    <row r="581" spans="1:65" s="15" customFormat="1" ht="10.199999999999999">
      <c r="B581" s="216"/>
      <c r="C581" s="217"/>
      <c r="D581" s="190" t="s">
        <v>172</v>
      </c>
      <c r="E581" s="218" t="s">
        <v>32</v>
      </c>
      <c r="F581" s="219" t="s">
        <v>175</v>
      </c>
      <c r="G581" s="217"/>
      <c r="H581" s="220">
        <v>129.4</v>
      </c>
      <c r="I581" s="221"/>
      <c r="J581" s="217"/>
      <c r="K581" s="217"/>
      <c r="L581" s="222"/>
      <c r="M581" s="223"/>
      <c r="N581" s="224"/>
      <c r="O581" s="224"/>
      <c r="P581" s="224"/>
      <c r="Q581" s="224"/>
      <c r="R581" s="224"/>
      <c r="S581" s="224"/>
      <c r="T581" s="225"/>
      <c r="AT581" s="226" t="s">
        <v>172</v>
      </c>
      <c r="AU581" s="226" t="s">
        <v>88</v>
      </c>
      <c r="AV581" s="15" t="s">
        <v>168</v>
      </c>
      <c r="AW581" s="15" t="s">
        <v>39</v>
      </c>
      <c r="AX581" s="15" t="s">
        <v>86</v>
      </c>
      <c r="AY581" s="226" t="s">
        <v>162</v>
      </c>
    </row>
    <row r="582" spans="1:65" s="2" customFormat="1" ht="24.15" customHeight="1">
      <c r="A582" s="37"/>
      <c r="B582" s="38"/>
      <c r="C582" s="177" t="s">
        <v>668</v>
      </c>
      <c r="D582" s="177" t="s">
        <v>164</v>
      </c>
      <c r="E582" s="178" t="s">
        <v>669</v>
      </c>
      <c r="F582" s="179" t="s">
        <v>670</v>
      </c>
      <c r="G582" s="180" t="s">
        <v>99</v>
      </c>
      <c r="H582" s="181">
        <v>95.6</v>
      </c>
      <c r="I582" s="182"/>
      <c r="J582" s="183">
        <f>ROUND(I582*H582,2)</f>
        <v>0</v>
      </c>
      <c r="K582" s="179" t="s">
        <v>167</v>
      </c>
      <c r="L582" s="42"/>
      <c r="M582" s="184" t="s">
        <v>32</v>
      </c>
      <c r="N582" s="185" t="s">
        <v>49</v>
      </c>
      <c r="O582" s="67"/>
      <c r="P582" s="186">
        <f>O582*H582</f>
        <v>0</v>
      </c>
      <c r="Q582" s="186">
        <v>0.15256459999999999</v>
      </c>
      <c r="R582" s="186">
        <f>Q582*H582</f>
        <v>14.585175759999998</v>
      </c>
      <c r="S582" s="186">
        <v>0</v>
      </c>
      <c r="T582" s="187">
        <f>S582*H582</f>
        <v>0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188" t="s">
        <v>168</v>
      </c>
      <c r="AT582" s="188" t="s">
        <v>164</v>
      </c>
      <c r="AU582" s="188" t="s">
        <v>88</v>
      </c>
      <c r="AY582" s="19" t="s">
        <v>162</v>
      </c>
      <c r="BE582" s="189">
        <f>IF(N582="základní",J582,0)</f>
        <v>0</v>
      </c>
      <c r="BF582" s="189">
        <f>IF(N582="snížená",J582,0)</f>
        <v>0</v>
      </c>
      <c r="BG582" s="189">
        <f>IF(N582="zákl. přenesená",J582,0)</f>
        <v>0</v>
      </c>
      <c r="BH582" s="189">
        <f>IF(N582="sníž. přenesená",J582,0)</f>
        <v>0</v>
      </c>
      <c r="BI582" s="189">
        <f>IF(N582="nulová",J582,0)</f>
        <v>0</v>
      </c>
      <c r="BJ582" s="19" t="s">
        <v>86</v>
      </c>
      <c r="BK582" s="189">
        <f>ROUND(I582*H582,2)</f>
        <v>0</v>
      </c>
      <c r="BL582" s="19" t="s">
        <v>168</v>
      </c>
      <c r="BM582" s="188" t="s">
        <v>671</v>
      </c>
    </row>
    <row r="583" spans="1:65" s="2" customFormat="1" ht="96">
      <c r="A583" s="37"/>
      <c r="B583" s="38"/>
      <c r="C583" s="39"/>
      <c r="D583" s="190" t="s">
        <v>170</v>
      </c>
      <c r="E583" s="39"/>
      <c r="F583" s="191" t="s">
        <v>672</v>
      </c>
      <c r="G583" s="39"/>
      <c r="H583" s="39"/>
      <c r="I583" s="192"/>
      <c r="J583" s="39"/>
      <c r="K583" s="39"/>
      <c r="L583" s="42"/>
      <c r="M583" s="193"/>
      <c r="N583" s="194"/>
      <c r="O583" s="67"/>
      <c r="P583" s="67"/>
      <c r="Q583" s="67"/>
      <c r="R583" s="67"/>
      <c r="S583" s="67"/>
      <c r="T583" s="68"/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T583" s="19" t="s">
        <v>170</v>
      </c>
      <c r="AU583" s="19" t="s">
        <v>88</v>
      </c>
    </row>
    <row r="584" spans="1:65" s="13" customFormat="1" ht="10.199999999999999">
      <c r="B584" s="195"/>
      <c r="C584" s="196"/>
      <c r="D584" s="190" t="s">
        <v>172</v>
      </c>
      <c r="E584" s="197" t="s">
        <v>32</v>
      </c>
      <c r="F584" s="198" t="s">
        <v>173</v>
      </c>
      <c r="G584" s="196"/>
      <c r="H584" s="197" t="s">
        <v>32</v>
      </c>
      <c r="I584" s="199"/>
      <c r="J584" s="196"/>
      <c r="K584" s="196"/>
      <c r="L584" s="200"/>
      <c r="M584" s="201"/>
      <c r="N584" s="202"/>
      <c r="O584" s="202"/>
      <c r="P584" s="202"/>
      <c r="Q584" s="202"/>
      <c r="R584" s="202"/>
      <c r="S584" s="202"/>
      <c r="T584" s="203"/>
      <c r="AT584" s="204" t="s">
        <v>172</v>
      </c>
      <c r="AU584" s="204" t="s">
        <v>88</v>
      </c>
      <c r="AV584" s="13" t="s">
        <v>86</v>
      </c>
      <c r="AW584" s="13" t="s">
        <v>39</v>
      </c>
      <c r="AX584" s="13" t="s">
        <v>78</v>
      </c>
      <c r="AY584" s="204" t="s">
        <v>162</v>
      </c>
    </row>
    <row r="585" spans="1:65" s="13" customFormat="1" ht="10.199999999999999">
      <c r="B585" s="195"/>
      <c r="C585" s="196"/>
      <c r="D585" s="190" t="s">
        <v>172</v>
      </c>
      <c r="E585" s="197" t="s">
        <v>32</v>
      </c>
      <c r="F585" s="198" t="s">
        <v>188</v>
      </c>
      <c r="G585" s="196"/>
      <c r="H585" s="197" t="s">
        <v>32</v>
      </c>
      <c r="I585" s="199"/>
      <c r="J585" s="196"/>
      <c r="K585" s="196"/>
      <c r="L585" s="200"/>
      <c r="M585" s="201"/>
      <c r="N585" s="202"/>
      <c r="O585" s="202"/>
      <c r="P585" s="202"/>
      <c r="Q585" s="202"/>
      <c r="R585" s="202"/>
      <c r="S585" s="202"/>
      <c r="T585" s="203"/>
      <c r="AT585" s="204" t="s">
        <v>172</v>
      </c>
      <c r="AU585" s="204" t="s">
        <v>88</v>
      </c>
      <c r="AV585" s="13" t="s">
        <v>86</v>
      </c>
      <c r="AW585" s="13" t="s">
        <v>39</v>
      </c>
      <c r="AX585" s="13" t="s">
        <v>78</v>
      </c>
      <c r="AY585" s="204" t="s">
        <v>162</v>
      </c>
    </row>
    <row r="586" spans="1:65" s="14" customFormat="1" ht="10.199999999999999">
      <c r="B586" s="205"/>
      <c r="C586" s="206"/>
      <c r="D586" s="190" t="s">
        <v>172</v>
      </c>
      <c r="E586" s="207" t="s">
        <v>32</v>
      </c>
      <c r="F586" s="208" t="s">
        <v>102</v>
      </c>
      <c r="G586" s="206"/>
      <c r="H586" s="209">
        <v>95.6</v>
      </c>
      <c r="I586" s="210"/>
      <c r="J586" s="206"/>
      <c r="K586" s="206"/>
      <c r="L586" s="211"/>
      <c r="M586" s="212"/>
      <c r="N586" s="213"/>
      <c r="O586" s="213"/>
      <c r="P586" s="213"/>
      <c r="Q586" s="213"/>
      <c r="R586" s="213"/>
      <c r="S586" s="213"/>
      <c r="T586" s="214"/>
      <c r="AT586" s="215" t="s">
        <v>172</v>
      </c>
      <c r="AU586" s="215" t="s">
        <v>88</v>
      </c>
      <c r="AV586" s="14" t="s">
        <v>88</v>
      </c>
      <c r="AW586" s="14" t="s">
        <v>39</v>
      </c>
      <c r="AX586" s="14" t="s">
        <v>78</v>
      </c>
      <c r="AY586" s="215" t="s">
        <v>162</v>
      </c>
    </row>
    <row r="587" spans="1:65" s="15" customFormat="1" ht="10.199999999999999">
      <c r="B587" s="216"/>
      <c r="C587" s="217"/>
      <c r="D587" s="190" t="s">
        <v>172</v>
      </c>
      <c r="E587" s="218" t="s">
        <v>32</v>
      </c>
      <c r="F587" s="219" t="s">
        <v>175</v>
      </c>
      <c r="G587" s="217"/>
      <c r="H587" s="220">
        <v>95.6</v>
      </c>
      <c r="I587" s="221"/>
      <c r="J587" s="217"/>
      <c r="K587" s="217"/>
      <c r="L587" s="222"/>
      <c r="M587" s="223"/>
      <c r="N587" s="224"/>
      <c r="O587" s="224"/>
      <c r="P587" s="224"/>
      <c r="Q587" s="224"/>
      <c r="R587" s="224"/>
      <c r="S587" s="224"/>
      <c r="T587" s="225"/>
      <c r="AT587" s="226" t="s">
        <v>172</v>
      </c>
      <c r="AU587" s="226" t="s">
        <v>88</v>
      </c>
      <c r="AV587" s="15" t="s">
        <v>168</v>
      </c>
      <c r="AW587" s="15" t="s">
        <v>39</v>
      </c>
      <c r="AX587" s="15" t="s">
        <v>86</v>
      </c>
      <c r="AY587" s="226" t="s">
        <v>162</v>
      </c>
    </row>
    <row r="588" spans="1:65" s="2" customFormat="1" ht="14.4" customHeight="1">
      <c r="A588" s="37"/>
      <c r="B588" s="38"/>
      <c r="C588" s="227" t="s">
        <v>673</v>
      </c>
      <c r="D588" s="227" t="s">
        <v>264</v>
      </c>
      <c r="E588" s="228" t="s">
        <v>674</v>
      </c>
      <c r="F588" s="229" t="s">
        <v>675</v>
      </c>
      <c r="G588" s="230" t="s">
        <v>99</v>
      </c>
      <c r="H588" s="231">
        <v>96.555999999999997</v>
      </c>
      <c r="I588" s="232"/>
      <c r="J588" s="233">
        <f>ROUND(I588*H588,2)</f>
        <v>0</v>
      </c>
      <c r="K588" s="229" t="s">
        <v>167</v>
      </c>
      <c r="L588" s="234"/>
      <c r="M588" s="235" t="s">
        <v>32</v>
      </c>
      <c r="N588" s="236" t="s">
        <v>49</v>
      </c>
      <c r="O588" s="67"/>
      <c r="P588" s="186">
        <f>O588*H588</f>
        <v>0</v>
      </c>
      <c r="Q588" s="186">
        <v>6.5000000000000002E-2</v>
      </c>
      <c r="R588" s="186">
        <f>Q588*H588</f>
        <v>6.2761399999999998</v>
      </c>
      <c r="S588" s="186">
        <v>0</v>
      </c>
      <c r="T588" s="187">
        <f>S588*H588</f>
        <v>0</v>
      </c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R588" s="188" t="s">
        <v>207</v>
      </c>
      <c r="AT588" s="188" t="s">
        <v>264</v>
      </c>
      <c r="AU588" s="188" t="s">
        <v>88</v>
      </c>
      <c r="AY588" s="19" t="s">
        <v>162</v>
      </c>
      <c r="BE588" s="189">
        <f>IF(N588="základní",J588,0)</f>
        <v>0</v>
      </c>
      <c r="BF588" s="189">
        <f>IF(N588="snížená",J588,0)</f>
        <v>0</v>
      </c>
      <c r="BG588" s="189">
        <f>IF(N588="zákl. přenesená",J588,0)</f>
        <v>0</v>
      </c>
      <c r="BH588" s="189">
        <f>IF(N588="sníž. přenesená",J588,0)</f>
        <v>0</v>
      </c>
      <c r="BI588" s="189">
        <f>IF(N588="nulová",J588,0)</f>
        <v>0</v>
      </c>
      <c r="BJ588" s="19" t="s">
        <v>86</v>
      </c>
      <c r="BK588" s="189">
        <f>ROUND(I588*H588,2)</f>
        <v>0</v>
      </c>
      <c r="BL588" s="19" t="s">
        <v>168</v>
      </c>
      <c r="BM588" s="188" t="s">
        <v>676</v>
      </c>
    </row>
    <row r="589" spans="1:65" s="14" customFormat="1" ht="10.199999999999999">
      <c r="B589" s="205"/>
      <c r="C589" s="206"/>
      <c r="D589" s="190" t="s">
        <v>172</v>
      </c>
      <c r="E589" s="206"/>
      <c r="F589" s="208" t="s">
        <v>677</v>
      </c>
      <c r="G589" s="206"/>
      <c r="H589" s="209">
        <v>96.555999999999997</v>
      </c>
      <c r="I589" s="210"/>
      <c r="J589" s="206"/>
      <c r="K589" s="206"/>
      <c r="L589" s="211"/>
      <c r="M589" s="212"/>
      <c r="N589" s="213"/>
      <c r="O589" s="213"/>
      <c r="P589" s="213"/>
      <c r="Q589" s="213"/>
      <c r="R589" s="213"/>
      <c r="S589" s="213"/>
      <c r="T589" s="214"/>
      <c r="AT589" s="215" t="s">
        <v>172</v>
      </c>
      <c r="AU589" s="215" t="s">
        <v>88</v>
      </c>
      <c r="AV589" s="14" t="s">
        <v>88</v>
      </c>
      <c r="AW589" s="14" t="s">
        <v>4</v>
      </c>
      <c r="AX589" s="14" t="s">
        <v>86</v>
      </c>
      <c r="AY589" s="215" t="s">
        <v>162</v>
      </c>
    </row>
    <row r="590" spans="1:65" s="2" customFormat="1" ht="24.15" customHeight="1">
      <c r="A590" s="37"/>
      <c r="B590" s="38"/>
      <c r="C590" s="177" t="s">
        <v>678</v>
      </c>
      <c r="D590" s="177" t="s">
        <v>164</v>
      </c>
      <c r="E590" s="178" t="s">
        <v>679</v>
      </c>
      <c r="F590" s="179" t="s">
        <v>680</v>
      </c>
      <c r="G590" s="180" t="s">
        <v>99</v>
      </c>
      <c r="H590" s="181">
        <v>27.2</v>
      </c>
      <c r="I590" s="182"/>
      <c r="J590" s="183">
        <f>ROUND(I590*H590,2)</f>
        <v>0</v>
      </c>
      <c r="K590" s="179" t="s">
        <v>167</v>
      </c>
      <c r="L590" s="42"/>
      <c r="M590" s="184" t="s">
        <v>32</v>
      </c>
      <c r="N590" s="185" t="s">
        <v>49</v>
      </c>
      <c r="O590" s="67"/>
      <c r="P590" s="186">
        <f>O590*H590</f>
        <v>0</v>
      </c>
      <c r="Q590" s="186">
        <v>0.109331</v>
      </c>
      <c r="R590" s="186">
        <f>Q590*H590</f>
        <v>2.9738031999999999</v>
      </c>
      <c r="S590" s="186">
        <v>0</v>
      </c>
      <c r="T590" s="187">
        <f>S590*H590</f>
        <v>0</v>
      </c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R590" s="188" t="s">
        <v>168</v>
      </c>
      <c r="AT590" s="188" t="s">
        <v>164</v>
      </c>
      <c r="AU590" s="188" t="s">
        <v>88</v>
      </c>
      <c r="AY590" s="19" t="s">
        <v>162</v>
      </c>
      <c r="BE590" s="189">
        <f>IF(N590="základní",J590,0)</f>
        <v>0</v>
      </c>
      <c r="BF590" s="189">
        <f>IF(N590="snížená",J590,0)</f>
        <v>0</v>
      </c>
      <c r="BG590" s="189">
        <f>IF(N590="zákl. přenesená",J590,0)</f>
        <v>0</v>
      </c>
      <c r="BH590" s="189">
        <f>IF(N590="sníž. přenesená",J590,0)</f>
        <v>0</v>
      </c>
      <c r="BI590" s="189">
        <f>IF(N590="nulová",J590,0)</f>
        <v>0</v>
      </c>
      <c r="BJ590" s="19" t="s">
        <v>86</v>
      </c>
      <c r="BK590" s="189">
        <f>ROUND(I590*H590,2)</f>
        <v>0</v>
      </c>
      <c r="BL590" s="19" t="s">
        <v>168</v>
      </c>
      <c r="BM590" s="188" t="s">
        <v>681</v>
      </c>
    </row>
    <row r="591" spans="1:65" s="2" customFormat="1" ht="57.6">
      <c r="A591" s="37"/>
      <c r="B591" s="38"/>
      <c r="C591" s="39"/>
      <c r="D591" s="190" t="s">
        <v>170</v>
      </c>
      <c r="E591" s="39"/>
      <c r="F591" s="191" t="s">
        <v>682</v>
      </c>
      <c r="G591" s="39"/>
      <c r="H591" s="39"/>
      <c r="I591" s="192"/>
      <c r="J591" s="39"/>
      <c r="K591" s="39"/>
      <c r="L591" s="42"/>
      <c r="M591" s="193"/>
      <c r="N591" s="194"/>
      <c r="O591" s="67"/>
      <c r="P591" s="67"/>
      <c r="Q591" s="67"/>
      <c r="R591" s="67"/>
      <c r="S591" s="67"/>
      <c r="T591" s="68"/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T591" s="19" t="s">
        <v>170</v>
      </c>
      <c r="AU591" s="19" t="s">
        <v>88</v>
      </c>
    </row>
    <row r="592" spans="1:65" s="13" customFormat="1" ht="10.199999999999999">
      <c r="B592" s="195"/>
      <c r="C592" s="196"/>
      <c r="D592" s="190" t="s">
        <v>172</v>
      </c>
      <c r="E592" s="197" t="s">
        <v>32</v>
      </c>
      <c r="F592" s="198" t="s">
        <v>173</v>
      </c>
      <c r="G592" s="196"/>
      <c r="H592" s="197" t="s">
        <v>32</v>
      </c>
      <c r="I592" s="199"/>
      <c r="J592" s="196"/>
      <c r="K592" s="196"/>
      <c r="L592" s="200"/>
      <c r="M592" s="201"/>
      <c r="N592" s="202"/>
      <c r="O592" s="202"/>
      <c r="P592" s="202"/>
      <c r="Q592" s="202"/>
      <c r="R592" s="202"/>
      <c r="S592" s="202"/>
      <c r="T592" s="203"/>
      <c r="AT592" s="204" t="s">
        <v>172</v>
      </c>
      <c r="AU592" s="204" t="s">
        <v>88</v>
      </c>
      <c r="AV592" s="13" t="s">
        <v>86</v>
      </c>
      <c r="AW592" s="13" t="s">
        <v>39</v>
      </c>
      <c r="AX592" s="13" t="s">
        <v>78</v>
      </c>
      <c r="AY592" s="204" t="s">
        <v>162</v>
      </c>
    </row>
    <row r="593" spans="1:65" s="13" customFormat="1" ht="10.199999999999999">
      <c r="B593" s="195"/>
      <c r="C593" s="196"/>
      <c r="D593" s="190" t="s">
        <v>172</v>
      </c>
      <c r="E593" s="197" t="s">
        <v>32</v>
      </c>
      <c r="F593" s="198" t="s">
        <v>188</v>
      </c>
      <c r="G593" s="196"/>
      <c r="H593" s="197" t="s">
        <v>32</v>
      </c>
      <c r="I593" s="199"/>
      <c r="J593" s="196"/>
      <c r="K593" s="196"/>
      <c r="L593" s="200"/>
      <c r="M593" s="201"/>
      <c r="N593" s="202"/>
      <c r="O593" s="202"/>
      <c r="P593" s="202"/>
      <c r="Q593" s="202"/>
      <c r="R593" s="202"/>
      <c r="S593" s="202"/>
      <c r="T593" s="203"/>
      <c r="AT593" s="204" t="s">
        <v>172</v>
      </c>
      <c r="AU593" s="204" t="s">
        <v>88</v>
      </c>
      <c r="AV593" s="13" t="s">
        <v>86</v>
      </c>
      <c r="AW593" s="13" t="s">
        <v>39</v>
      </c>
      <c r="AX593" s="13" t="s">
        <v>78</v>
      </c>
      <c r="AY593" s="204" t="s">
        <v>162</v>
      </c>
    </row>
    <row r="594" spans="1:65" s="14" customFormat="1" ht="10.199999999999999">
      <c r="B594" s="205"/>
      <c r="C594" s="206"/>
      <c r="D594" s="190" t="s">
        <v>172</v>
      </c>
      <c r="E594" s="207" t="s">
        <v>32</v>
      </c>
      <c r="F594" s="208" t="s">
        <v>97</v>
      </c>
      <c r="G594" s="206"/>
      <c r="H594" s="209">
        <v>27.2</v>
      </c>
      <c r="I594" s="210"/>
      <c r="J594" s="206"/>
      <c r="K594" s="206"/>
      <c r="L594" s="211"/>
      <c r="M594" s="212"/>
      <c r="N594" s="213"/>
      <c r="O594" s="213"/>
      <c r="P594" s="213"/>
      <c r="Q594" s="213"/>
      <c r="R594" s="213"/>
      <c r="S594" s="213"/>
      <c r="T594" s="214"/>
      <c r="AT594" s="215" t="s">
        <v>172</v>
      </c>
      <c r="AU594" s="215" t="s">
        <v>88</v>
      </c>
      <c r="AV594" s="14" t="s">
        <v>88</v>
      </c>
      <c r="AW594" s="14" t="s">
        <v>39</v>
      </c>
      <c r="AX594" s="14" t="s">
        <v>78</v>
      </c>
      <c r="AY594" s="215" t="s">
        <v>162</v>
      </c>
    </row>
    <row r="595" spans="1:65" s="15" customFormat="1" ht="10.199999999999999">
      <c r="B595" s="216"/>
      <c r="C595" s="217"/>
      <c r="D595" s="190" t="s">
        <v>172</v>
      </c>
      <c r="E595" s="218" t="s">
        <v>32</v>
      </c>
      <c r="F595" s="219" t="s">
        <v>175</v>
      </c>
      <c r="G595" s="217"/>
      <c r="H595" s="220">
        <v>27.2</v>
      </c>
      <c r="I595" s="221"/>
      <c r="J595" s="217"/>
      <c r="K595" s="217"/>
      <c r="L595" s="222"/>
      <c r="M595" s="223"/>
      <c r="N595" s="224"/>
      <c r="O595" s="224"/>
      <c r="P595" s="224"/>
      <c r="Q595" s="224"/>
      <c r="R595" s="224"/>
      <c r="S595" s="224"/>
      <c r="T595" s="225"/>
      <c r="AT595" s="226" t="s">
        <v>172</v>
      </c>
      <c r="AU595" s="226" t="s">
        <v>88</v>
      </c>
      <c r="AV595" s="15" t="s">
        <v>168</v>
      </c>
      <c r="AW595" s="15" t="s">
        <v>39</v>
      </c>
      <c r="AX595" s="15" t="s">
        <v>86</v>
      </c>
      <c r="AY595" s="226" t="s">
        <v>162</v>
      </c>
    </row>
    <row r="596" spans="1:65" s="2" customFormat="1" ht="14.4" customHeight="1">
      <c r="A596" s="37"/>
      <c r="B596" s="38"/>
      <c r="C596" s="227" t="s">
        <v>683</v>
      </c>
      <c r="D596" s="227" t="s">
        <v>264</v>
      </c>
      <c r="E596" s="228" t="s">
        <v>684</v>
      </c>
      <c r="F596" s="229" t="s">
        <v>685</v>
      </c>
      <c r="G596" s="230" t="s">
        <v>99</v>
      </c>
      <c r="H596" s="231">
        <v>27.472000000000001</v>
      </c>
      <c r="I596" s="232"/>
      <c r="J596" s="233">
        <f>ROUND(I596*H596,2)</f>
        <v>0</v>
      </c>
      <c r="K596" s="229" t="s">
        <v>167</v>
      </c>
      <c r="L596" s="234"/>
      <c r="M596" s="235" t="s">
        <v>32</v>
      </c>
      <c r="N596" s="236" t="s">
        <v>49</v>
      </c>
      <c r="O596" s="67"/>
      <c r="P596" s="186">
        <f>O596*H596</f>
        <v>0</v>
      </c>
      <c r="Q596" s="186">
        <v>2.1999999999999999E-2</v>
      </c>
      <c r="R596" s="186">
        <f>Q596*H596</f>
        <v>0.60438400000000003</v>
      </c>
      <c r="S596" s="186">
        <v>0</v>
      </c>
      <c r="T596" s="187">
        <f>S596*H596</f>
        <v>0</v>
      </c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R596" s="188" t="s">
        <v>207</v>
      </c>
      <c r="AT596" s="188" t="s">
        <v>264</v>
      </c>
      <c r="AU596" s="188" t="s">
        <v>88</v>
      </c>
      <c r="AY596" s="19" t="s">
        <v>162</v>
      </c>
      <c r="BE596" s="189">
        <f>IF(N596="základní",J596,0)</f>
        <v>0</v>
      </c>
      <c r="BF596" s="189">
        <f>IF(N596="snížená",J596,0)</f>
        <v>0</v>
      </c>
      <c r="BG596" s="189">
        <f>IF(N596="zákl. přenesená",J596,0)</f>
        <v>0</v>
      </c>
      <c r="BH596" s="189">
        <f>IF(N596="sníž. přenesená",J596,0)</f>
        <v>0</v>
      </c>
      <c r="BI596" s="189">
        <f>IF(N596="nulová",J596,0)</f>
        <v>0</v>
      </c>
      <c r="BJ596" s="19" t="s">
        <v>86</v>
      </c>
      <c r="BK596" s="189">
        <f>ROUND(I596*H596,2)</f>
        <v>0</v>
      </c>
      <c r="BL596" s="19" t="s">
        <v>168</v>
      </c>
      <c r="BM596" s="188" t="s">
        <v>686</v>
      </c>
    </row>
    <row r="597" spans="1:65" s="14" customFormat="1" ht="10.199999999999999">
      <c r="B597" s="205"/>
      <c r="C597" s="206"/>
      <c r="D597" s="190" t="s">
        <v>172</v>
      </c>
      <c r="E597" s="206"/>
      <c r="F597" s="208" t="s">
        <v>687</v>
      </c>
      <c r="G597" s="206"/>
      <c r="H597" s="209">
        <v>27.472000000000001</v>
      </c>
      <c r="I597" s="210"/>
      <c r="J597" s="206"/>
      <c r="K597" s="206"/>
      <c r="L597" s="211"/>
      <c r="M597" s="212"/>
      <c r="N597" s="213"/>
      <c r="O597" s="213"/>
      <c r="P597" s="213"/>
      <c r="Q597" s="213"/>
      <c r="R597" s="213"/>
      <c r="S597" s="213"/>
      <c r="T597" s="214"/>
      <c r="AT597" s="215" t="s">
        <v>172</v>
      </c>
      <c r="AU597" s="215" t="s">
        <v>88</v>
      </c>
      <c r="AV597" s="14" t="s">
        <v>88</v>
      </c>
      <c r="AW597" s="14" t="s">
        <v>4</v>
      </c>
      <c r="AX597" s="14" t="s">
        <v>86</v>
      </c>
      <c r="AY597" s="215" t="s">
        <v>162</v>
      </c>
    </row>
    <row r="598" spans="1:65" s="2" customFormat="1" ht="14.4" customHeight="1">
      <c r="A598" s="37"/>
      <c r="B598" s="38"/>
      <c r="C598" s="177" t="s">
        <v>688</v>
      </c>
      <c r="D598" s="177" t="s">
        <v>164</v>
      </c>
      <c r="E598" s="178" t="s">
        <v>689</v>
      </c>
      <c r="F598" s="179" t="s">
        <v>690</v>
      </c>
      <c r="G598" s="180" t="s">
        <v>99</v>
      </c>
      <c r="H598" s="181">
        <v>299.35700000000003</v>
      </c>
      <c r="I598" s="182"/>
      <c r="J598" s="183">
        <f>ROUND(I598*H598,2)</f>
        <v>0</v>
      </c>
      <c r="K598" s="179" t="s">
        <v>167</v>
      </c>
      <c r="L598" s="42"/>
      <c r="M598" s="184" t="s">
        <v>32</v>
      </c>
      <c r="N598" s="185" t="s">
        <v>49</v>
      </c>
      <c r="O598" s="67"/>
      <c r="P598" s="186">
        <f>O598*H598</f>
        <v>0</v>
      </c>
      <c r="Q598" s="186">
        <v>0</v>
      </c>
      <c r="R598" s="186">
        <f>Q598*H598</f>
        <v>0</v>
      </c>
      <c r="S598" s="186">
        <v>0</v>
      </c>
      <c r="T598" s="187">
        <f>S598*H598</f>
        <v>0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188" t="s">
        <v>168</v>
      </c>
      <c r="AT598" s="188" t="s">
        <v>164</v>
      </c>
      <c r="AU598" s="188" t="s">
        <v>88</v>
      </c>
      <c r="AY598" s="19" t="s">
        <v>162</v>
      </c>
      <c r="BE598" s="189">
        <f>IF(N598="základní",J598,0)</f>
        <v>0</v>
      </c>
      <c r="BF598" s="189">
        <f>IF(N598="snížená",J598,0)</f>
        <v>0</v>
      </c>
      <c r="BG598" s="189">
        <f>IF(N598="zákl. přenesená",J598,0)</f>
        <v>0</v>
      </c>
      <c r="BH598" s="189">
        <f>IF(N598="sníž. přenesená",J598,0)</f>
        <v>0</v>
      </c>
      <c r="BI598" s="189">
        <f>IF(N598="nulová",J598,0)</f>
        <v>0</v>
      </c>
      <c r="BJ598" s="19" t="s">
        <v>86</v>
      </c>
      <c r="BK598" s="189">
        <f>ROUND(I598*H598,2)</f>
        <v>0</v>
      </c>
      <c r="BL598" s="19" t="s">
        <v>168</v>
      </c>
      <c r="BM598" s="188" t="s">
        <v>691</v>
      </c>
    </row>
    <row r="599" spans="1:65" s="2" customFormat="1" ht="28.8">
      <c r="A599" s="37"/>
      <c r="B599" s="38"/>
      <c r="C599" s="39"/>
      <c r="D599" s="190" t="s">
        <v>170</v>
      </c>
      <c r="E599" s="39"/>
      <c r="F599" s="191" t="s">
        <v>692</v>
      </c>
      <c r="G599" s="39"/>
      <c r="H599" s="39"/>
      <c r="I599" s="192"/>
      <c r="J599" s="39"/>
      <c r="K599" s="39"/>
      <c r="L599" s="42"/>
      <c r="M599" s="193"/>
      <c r="N599" s="194"/>
      <c r="O599" s="67"/>
      <c r="P599" s="67"/>
      <c r="Q599" s="67"/>
      <c r="R599" s="67"/>
      <c r="S599" s="67"/>
      <c r="T599" s="68"/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T599" s="19" t="s">
        <v>170</v>
      </c>
      <c r="AU599" s="19" t="s">
        <v>88</v>
      </c>
    </row>
    <row r="600" spans="1:65" s="13" customFormat="1" ht="10.199999999999999">
      <c r="B600" s="195"/>
      <c r="C600" s="196"/>
      <c r="D600" s="190" t="s">
        <v>172</v>
      </c>
      <c r="E600" s="197" t="s">
        <v>32</v>
      </c>
      <c r="F600" s="198" t="s">
        <v>693</v>
      </c>
      <c r="G600" s="196"/>
      <c r="H600" s="197" t="s">
        <v>32</v>
      </c>
      <c r="I600" s="199"/>
      <c r="J600" s="196"/>
      <c r="K600" s="196"/>
      <c r="L600" s="200"/>
      <c r="M600" s="201"/>
      <c r="N600" s="202"/>
      <c r="O600" s="202"/>
      <c r="P600" s="202"/>
      <c r="Q600" s="202"/>
      <c r="R600" s="202"/>
      <c r="S600" s="202"/>
      <c r="T600" s="203"/>
      <c r="AT600" s="204" t="s">
        <v>172</v>
      </c>
      <c r="AU600" s="204" t="s">
        <v>88</v>
      </c>
      <c r="AV600" s="13" t="s">
        <v>86</v>
      </c>
      <c r="AW600" s="13" t="s">
        <v>39</v>
      </c>
      <c r="AX600" s="13" t="s">
        <v>78</v>
      </c>
      <c r="AY600" s="204" t="s">
        <v>162</v>
      </c>
    </row>
    <row r="601" spans="1:65" s="13" customFormat="1" ht="10.199999999999999">
      <c r="B601" s="195"/>
      <c r="C601" s="196"/>
      <c r="D601" s="190" t="s">
        <v>172</v>
      </c>
      <c r="E601" s="197" t="s">
        <v>32</v>
      </c>
      <c r="F601" s="198" t="s">
        <v>694</v>
      </c>
      <c r="G601" s="196"/>
      <c r="H601" s="197" t="s">
        <v>32</v>
      </c>
      <c r="I601" s="199"/>
      <c r="J601" s="196"/>
      <c r="K601" s="196"/>
      <c r="L601" s="200"/>
      <c r="M601" s="201"/>
      <c r="N601" s="202"/>
      <c r="O601" s="202"/>
      <c r="P601" s="202"/>
      <c r="Q601" s="202"/>
      <c r="R601" s="202"/>
      <c r="S601" s="202"/>
      <c r="T601" s="203"/>
      <c r="AT601" s="204" t="s">
        <v>172</v>
      </c>
      <c r="AU601" s="204" t="s">
        <v>88</v>
      </c>
      <c r="AV601" s="13" t="s">
        <v>86</v>
      </c>
      <c r="AW601" s="13" t="s">
        <v>39</v>
      </c>
      <c r="AX601" s="13" t="s">
        <v>78</v>
      </c>
      <c r="AY601" s="204" t="s">
        <v>162</v>
      </c>
    </row>
    <row r="602" spans="1:65" s="14" customFormat="1" ht="20.399999999999999">
      <c r="B602" s="205"/>
      <c r="C602" s="206"/>
      <c r="D602" s="190" t="s">
        <v>172</v>
      </c>
      <c r="E602" s="207" t="s">
        <v>32</v>
      </c>
      <c r="F602" s="208" t="s">
        <v>695</v>
      </c>
      <c r="G602" s="206"/>
      <c r="H602" s="209">
        <v>149.37</v>
      </c>
      <c r="I602" s="210"/>
      <c r="J602" s="206"/>
      <c r="K602" s="206"/>
      <c r="L602" s="211"/>
      <c r="M602" s="212"/>
      <c r="N602" s="213"/>
      <c r="O602" s="213"/>
      <c r="P602" s="213"/>
      <c r="Q602" s="213"/>
      <c r="R602" s="213"/>
      <c r="S602" s="213"/>
      <c r="T602" s="214"/>
      <c r="AT602" s="215" t="s">
        <v>172</v>
      </c>
      <c r="AU602" s="215" t="s">
        <v>88</v>
      </c>
      <c r="AV602" s="14" t="s">
        <v>88</v>
      </c>
      <c r="AW602" s="14" t="s">
        <v>39</v>
      </c>
      <c r="AX602" s="14" t="s">
        <v>78</v>
      </c>
      <c r="AY602" s="215" t="s">
        <v>162</v>
      </c>
    </row>
    <row r="603" spans="1:65" s="14" customFormat="1" ht="10.199999999999999">
      <c r="B603" s="205"/>
      <c r="C603" s="206"/>
      <c r="D603" s="190" t="s">
        <v>172</v>
      </c>
      <c r="E603" s="207" t="s">
        <v>32</v>
      </c>
      <c r="F603" s="208" t="s">
        <v>696</v>
      </c>
      <c r="G603" s="206"/>
      <c r="H603" s="209">
        <v>149.98699999999999</v>
      </c>
      <c r="I603" s="210"/>
      <c r="J603" s="206"/>
      <c r="K603" s="206"/>
      <c r="L603" s="211"/>
      <c r="M603" s="212"/>
      <c r="N603" s="213"/>
      <c r="O603" s="213"/>
      <c r="P603" s="213"/>
      <c r="Q603" s="213"/>
      <c r="R603" s="213"/>
      <c r="S603" s="213"/>
      <c r="T603" s="214"/>
      <c r="AT603" s="215" t="s">
        <v>172</v>
      </c>
      <c r="AU603" s="215" t="s">
        <v>88</v>
      </c>
      <c r="AV603" s="14" t="s">
        <v>88</v>
      </c>
      <c r="AW603" s="14" t="s">
        <v>39</v>
      </c>
      <c r="AX603" s="14" t="s">
        <v>78</v>
      </c>
      <c r="AY603" s="215" t="s">
        <v>162</v>
      </c>
    </row>
    <row r="604" spans="1:65" s="15" customFormat="1" ht="10.199999999999999">
      <c r="B604" s="216"/>
      <c r="C604" s="217"/>
      <c r="D604" s="190" t="s">
        <v>172</v>
      </c>
      <c r="E604" s="218" t="s">
        <v>32</v>
      </c>
      <c r="F604" s="219" t="s">
        <v>175</v>
      </c>
      <c r="G604" s="217"/>
      <c r="H604" s="220">
        <v>299.35700000000003</v>
      </c>
      <c r="I604" s="221"/>
      <c r="J604" s="217"/>
      <c r="K604" s="217"/>
      <c r="L604" s="222"/>
      <c r="M604" s="223"/>
      <c r="N604" s="224"/>
      <c r="O604" s="224"/>
      <c r="P604" s="224"/>
      <c r="Q604" s="224"/>
      <c r="R604" s="224"/>
      <c r="S604" s="224"/>
      <c r="T604" s="225"/>
      <c r="AT604" s="226" t="s">
        <v>172</v>
      </c>
      <c r="AU604" s="226" t="s">
        <v>88</v>
      </c>
      <c r="AV604" s="15" t="s">
        <v>168</v>
      </c>
      <c r="AW604" s="15" t="s">
        <v>39</v>
      </c>
      <c r="AX604" s="15" t="s">
        <v>86</v>
      </c>
      <c r="AY604" s="226" t="s">
        <v>162</v>
      </c>
    </row>
    <row r="605" spans="1:65" s="2" customFormat="1" ht="24.15" customHeight="1">
      <c r="A605" s="37"/>
      <c r="B605" s="38"/>
      <c r="C605" s="177" t="s">
        <v>697</v>
      </c>
      <c r="D605" s="177" t="s">
        <v>164</v>
      </c>
      <c r="E605" s="178" t="s">
        <v>698</v>
      </c>
      <c r="F605" s="179" t="s">
        <v>699</v>
      </c>
      <c r="G605" s="180" t="s">
        <v>99</v>
      </c>
      <c r="H605" s="181">
        <v>299.35700000000003</v>
      </c>
      <c r="I605" s="182"/>
      <c r="J605" s="183">
        <f>ROUND(I605*H605,2)</f>
        <v>0</v>
      </c>
      <c r="K605" s="179" t="s">
        <v>167</v>
      </c>
      <c r="L605" s="42"/>
      <c r="M605" s="184" t="s">
        <v>32</v>
      </c>
      <c r="N605" s="185" t="s">
        <v>49</v>
      </c>
      <c r="O605" s="67"/>
      <c r="P605" s="186">
        <f>O605*H605</f>
        <v>0</v>
      </c>
      <c r="Q605" s="186">
        <v>5.0000000000000002E-5</v>
      </c>
      <c r="R605" s="186">
        <f>Q605*H605</f>
        <v>1.4967850000000001E-2</v>
      </c>
      <c r="S605" s="186">
        <v>0</v>
      </c>
      <c r="T605" s="187">
        <f>S605*H605</f>
        <v>0</v>
      </c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R605" s="188" t="s">
        <v>168</v>
      </c>
      <c r="AT605" s="188" t="s">
        <v>164</v>
      </c>
      <c r="AU605" s="188" t="s">
        <v>88</v>
      </c>
      <c r="AY605" s="19" t="s">
        <v>162</v>
      </c>
      <c r="BE605" s="189">
        <f>IF(N605="základní",J605,0)</f>
        <v>0</v>
      </c>
      <c r="BF605" s="189">
        <f>IF(N605="snížená",J605,0)</f>
        <v>0</v>
      </c>
      <c r="BG605" s="189">
        <f>IF(N605="zákl. přenesená",J605,0)</f>
        <v>0</v>
      </c>
      <c r="BH605" s="189">
        <f>IF(N605="sníž. přenesená",J605,0)</f>
        <v>0</v>
      </c>
      <c r="BI605" s="189">
        <f>IF(N605="nulová",J605,0)</f>
        <v>0</v>
      </c>
      <c r="BJ605" s="19" t="s">
        <v>86</v>
      </c>
      <c r="BK605" s="189">
        <f>ROUND(I605*H605,2)</f>
        <v>0</v>
      </c>
      <c r="BL605" s="19" t="s">
        <v>168</v>
      </c>
      <c r="BM605" s="188" t="s">
        <v>700</v>
      </c>
    </row>
    <row r="606" spans="1:65" s="2" customFormat="1" ht="38.4">
      <c r="A606" s="37"/>
      <c r="B606" s="38"/>
      <c r="C606" s="39"/>
      <c r="D606" s="190" t="s">
        <v>170</v>
      </c>
      <c r="E606" s="39"/>
      <c r="F606" s="191" t="s">
        <v>701</v>
      </c>
      <c r="G606" s="39"/>
      <c r="H606" s="39"/>
      <c r="I606" s="192"/>
      <c r="J606" s="39"/>
      <c r="K606" s="39"/>
      <c r="L606" s="42"/>
      <c r="M606" s="193"/>
      <c r="N606" s="194"/>
      <c r="O606" s="67"/>
      <c r="P606" s="67"/>
      <c r="Q606" s="67"/>
      <c r="R606" s="67"/>
      <c r="S606" s="67"/>
      <c r="T606" s="68"/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T606" s="19" t="s">
        <v>170</v>
      </c>
      <c r="AU606" s="19" t="s">
        <v>88</v>
      </c>
    </row>
    <row r="607" spans="1:65" s="2" customFormat="1" ht="24" customHeight="1">
      <c r="A607" s="37"/>
      <c r="B607" s="38"/>
      <c r="C607" s="177" t="s">
        <v>702</v>
      </c>
      <c r="D607" s="177" t="s">
        <v>164</v>
      </c>
      <c r="E607" s="178" t="s">
        <v>703</v>
      </c>
      <c r="F607" s="179" t="s">
        <v>704</v>
      </c>
      <c r="G607" s="180" t="s">
        <v>99</v>
      </c>
      <c r="H607" s="181">
        <v>299.35700000000003</v>
      </c>
      <c r="I607" s="182"/>
      <c r="J607" s="183">
        <f>ROUND(I607*H607,2)</f>
        <v>0</v>
      </c>
      <c r="K607" s="179" t="s">
        <v>167</v>
      </c>
      <c r="L607" s="42"/>
      <c r="M607" s="184" t="s">
        <v>32</v>
      </c>
      <c r="N607" s="185" t="s">
        <v>49</v>
      </c>
      <c r="O607" s="67"/>
      <c r="P607" s="186">
        <f>O607*H607</f>
        <v>0</v>
      </c>
      <c r="Q607" s="186">
        <v>4.4999999999999999E-4</v>
      </c>
      <c r="R607" s="186">
        <f>Q607*H607</f>
        <v>0.13471065000000002</v>
      </c>
      <c r="S607" s="186">
        <v>0</v>
      </c>
      <c r="T607" s="187">
        <f>S607*H607</f>
        <v>0</v>
      </c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R607" s="188" t="s">
        <v>168</v>
      </c>
      <c r="AT607" s="188" t="s">
        <v>164</v>
      </c>
      <c r="AU607" s="188" t="s">
        <v>88</v>
      </c>
      <c r="AY607" s="19" t="s">
        <v>162</v>
      </c>
      <c r="BE607" s="189">
        <f>IF(N607="základní",J607,0)</f>
        <v>0</v>
      </c>
      <c r="BF607" s="189">
        <f>IF(N607="snížená",J607,0)</f>
        <v>0</v>
      </c>
      <c r="BG607" s="189">
        <f>IF(N607="zákl. přenesená",J607,0)</f>
        <v>0</v>
      </c>
      <c r="BH607" s="189">
        <f>IF(N607="sníž. přenesená",J607,0)</f>
        <v>0</v>
      </c>
      <c r="BI607" s="189">
        <f>IF(N607="nulová",J607,0)</f>
        <v>0</v>
      </c>
      <c r="BJ607" s="19" t="s">
        <v>86</v>
      </c>
      <c r="BK607" s="189">
        <f>ROUND(I607*H607,2)</f>
        <v>0</v>
      </c>
      <c r="BL607" s="19" t="s">
        <v>168</v>
      </c>
      <c r="BM607" s="188" t="s">
        <v>705</v>
      </c>
    </row>
    <row r="608" spans="1:65" s="2" customFormat="1" ht="67.2">
      <c r="A608" s="37"/>
      <c r="B608" s="38"/>
      <c r="C608" s="39"/>
      <c r="D608" s="190" t="s">
        <v>170</v>
      </c>
      <c r="E608" s="39"/>
      <c r="F608" s="191" t="s">
        <v>706</v>
      </c>
      <c r="G608" s="39"/>
      <c r="H608" s="39"/>
      <c r="I608" s="192"/>
      <c r="J608" s="39"/>
      <c r="K608" s="39"/>
      <c r="L608" s="42"/>
      <c r="M608" s="193"/>
      <c r="N608" s="194"/>
      <c r="O608" s="67"/>
      <c r="P608" s="67"/>
      <c r="Q608" s="67"/>
      <c r="R608" s="67"/>
      <c r="S608" s="67"/>
      <c r="T608" s="68"/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T608" s="19" t="s">
        <v>170</v>
      </c>
      <c r="AU608" s="19" t="s">
        <v>88</v>
      </c>
    </row>
    <row r="609" spans="1:65" s="2" customFormat="1" ht="24.15" customHeight="1">
      <c r="A609" s="37"/>
      <c r="B609" s="38"/>
      <c r="C609" s="177" t="s">
        <v>707</v>
      </c>
      <c r="D609" s="177" t="s">
        <v>164</v>
      </c>
      <c r="E609" s="178" t="s">
        <v>708</v>
      </c>
      <c r="F609" s="179" t="s">
        <v>709</v>
      </c>
      <c r="G609" s="180" t="s">
        <v>94</v>
      </c>
      <c r="H609" s="181">
        <v>770.17</v>
      </c>
      <c r="I609" s="182"/>
      <c r="J609" s="183">
        <f>ROUND(I609*H609,2)</f>
        <v>0</v>
      </c>
      <c r="K609" s="179" t="s">
        <v>167</v>
      </c>
      <c r="L609" s="42"/>
      <c r="M609" s="184" t="s">
        <v>32</v>
      </c>
      <c r="N609" s="185" t="s">
        <v>49</v>
      </c>
      <c r="O609" s="67"/>
      <c r="P609" s="186">
        <f>O609*H609</f>
        <v>0</v>
      </c>
      <c r="Q609" s="186">
        <v>3.6000000000000002E-4</v>
      </c>
      <c r="R609" s="186">
        <f>Q609*H609</f>
        <v>0.27726119999999999</v>
      </c>
      <c r="S609" s="186">
        <v>0</v>
      </c>
      <c r="T609" s="187">
        <f>S609*H609</f>
        <v>0</v>
      </c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R609" s="188" t="s">
        <v>168</v>
      </c>
      <c r="AT609" s="188" t="s">
        <v>164</v>
      </c>
      <c r="AU609" s="188" t="s">
        <v>88</v>
      </c>
      <c r="AY609" s="19" t="s">
        <v>162</v>
      </c>
      <c r="BE609" s="189">
        <f>IF(N609="základní",J609,0)</f>
        <v>0</v>
      </c>
      <c r="BF609" s="189">
        <f>IF(N609="snížená",J609,0)</f>
        <v>0</v>
      </c>
      <c r="BG609" s="189">
        <f>IF(N609="zákl. přenesená",J609,0)</f>
        <v>0</v>
      </c>
      <c r="BH609" s="189">
        <f>IF(N609="sníž. přenesená",J609,0)</f>
        <v>0</v>
      </c>
      <c r="BI609" s="189">
        <f>IF(N609="nulová",J609,0)</f>
        <v>0</v>
      </c>
      <c r="BJ609" s="19" t="s">
        <v>86</v>
      </c>
      <c r="BK609" s="189">
        <f>ROUND(I609*H609,2)</f>
        <v>0</v>
      </c>
      <c r="BL609" s="19" t="s">
        <v>168</v>
      </c>
      <c r="BM609" s="188" t="s">
        <v>710</v>
      </c>
    </row>
    <row r="610" spans="1:65" s="2" customFormat="1" ht="28.8">
      <c r="A610" s="37"/>
      <c r="B610" s="38"/>
      <c r="C610" s="39"/>
      <c r="D610" s="190" t="s">
        <v>170</v>
      </c>
      <c r="E610" s="39"/>
      <c r="F610" s="191" t="s">
        <v>711</v>
      </c>
      <c r="G610" s="39"/>
      <c r="H610" s="39"/>
      <c r="I610" s="192"/>
      <c r="J610" s="39"/>
      <c r="K610" s="39"/>
      <c r="L610" s="42"/>
      <c r="M610" s="193"/>
      <c r="N610" s="194"/>
      <c r="O610" s="67"/>
      <c r="P610" s="67"/>
      <c r="Q610" s="67"/>
      <c r="R610" s="67"/>
      <c r="S610" s="67"/>
      <c r="T610" s="68"/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T610" s="19" t="s">
        <v>170</v>
      </c>
      <c r="AU610" s="19" t="s">
        <v>88</v>
      </c>
    </row>
    <row r="611" spans="1:65" s="13" customFormat="1" ht="10.199999999999999">
      <c r="B611" s="195"/>
      <c r="C611" s="196"/>
      <c r="D611" s="190" t="s">
        <v>172</v>
      </c>
      <c r="E611" s="197" t="s">
        <v>32</v>
      </c>
      <c r="F611" s="198" t="s">
        <v>173</v>
      </c>
      <c r="G611" s="196"/>
      <c r="H611" s="197" t="s">
        <v>32</v>
      </c>
      <c r="I611" s="199"/>
      <c r="J611" s="196"/>
      <c r="K611" s="196"/>
      <c r="L611" s="200"/>
      <c r="M611" s="201"/>
      <c r="N611" s="202"/>
      <c r="O611" s="202"/>
      <c r="P611" s="202"/>
      <c r="Q611" s="202"/>
      <c r="R611" s="202"/>
      <c r="S611" s="202"/>
      <c r="T611" s="203"/>
      <c r="AT611" s="204" t="s">
        <v>172</v>
      </c>
      <c r="AU611" s="204" t="s">
        <v>88</v>
      </c>
      <c r="AV611" s="13" t="s">
        <v>86</v>
      </c>
      <c r="AW611" s="13" t="s">
        <v>39</v>
      </c>
      <c r="AX611" s="13" t="s">
        <v>78</v>
      </c>
      <c r="AY611" s="204" t="s">
        <v>162</v>
      </c>
    </row>
    <row r="612" spans="1:65" s="13" customFormat="1" ht="10.199999999999999">
      <c r="B612" s="195"/>
      <c r="C612" s="196"/>
      <c r="D612" s="190" t="s">
        <v>172</v>
      </c>
      <c r="E612" s="197" t="s">
        <v>32</v>
      </c>
      <c r="F612" s="198" t="s">
        <v>188</v>
      </c>
      <c r="G612" s="196"/>
      <c r="H612" s="197" t="s">
        <v>32</v>
      </c>
      <c r="I612" s="199"/>
      <c r="J612" s="196"/>
      <c r="K612" s="196"/>
      <c r="L612" s="200"/>
      <c r="M612" s="201"/>
      <c r="N612" s="202"/>
      <c r="O612" s="202"/>
      <c r="P612" s="202"/>
      <c r="Q612" s="202"/>
      <c r="R612" s="202"/>
      <c r="S612" s="202"/>
      <c r="T612" s="203"/>
      <c r="AT612" s="204" t="s">
        <v>172</v>
      </c>
      <c r="AU612" s="204" t="s">
        <v>88</v>
      </c>
      <c r="AV612" s="13" t="s">
        <v>86</v>
      </c>
      <c r="AW612" s="13" t="s">
        <v>39</v>
      </c>
      <c r="AX612" s="13" t="s">
        <v>78</v>
      </c>
      <c r="AY612" s="204" t="s">
        <v>162</v>
      </c>
    </row>
    <row r="613" spans="1:65" s="14" customFormat="1" ht="10.199999999999999">
      <c r="B613" s="205"/>
      <c r="C613" s="206"/>
      <c r="D613" s="190" t="s">
        <v>172</v>
      </c>
      <c r="E613" s="207" t="s">
        <v>32</v>
      </c>
      <c r="F613" s="208" t="s">
        <v>108</v>
      </c>
      <c r="G613" s="206"/>
      <c r="H613" s="209">
        <v>165.6</v>
      </c>
      <c r="I613" s="210"/>
      <c r="J613" s="206"/>
      <c r="K613" s="206"/>
      <c r="L613" s="211"/>
      <c r="M613" s="212"/>
      <c r="N613" s="213"/>
      <c r="O613" s="213"/>
      <c r="P613" s="213"/>
      <c r="Q613" s="213"/>
      <c r="R613" s="213"/>
      <c r="S613" s="213"/>
      <c r="T613" s="214"/>
      <c r="AT613" s="215" t="s">
        <v>172</v>
      </c>
      <c r="AU613" s="215" t="s">
        <v>88</v>
      </c>
      <c r="AV613" s="14" t="s">
        <v>88</v>
      </c>
      <c r="AW613" s="14" t="s">
        <v>39</v>
      </c>
      <c r="AX613" s="14" t="s">
        <v>78</v>
      </c>
      <c r="AY613" s="215" t="s">
        <v>162</v>
      </c>
    </row>
    <row r="614" spans="1:65" s="14" customFormat="1" ht="10.199999999999999">
      <c r="B614" s="205"/>
      <c r="C614" s="206"/>
      <c r="D614" s="190" t="s">
        <v>172</v>
      </c>
      <c r="E614" s="207" t="s">
        <v>32</v>
      </c>
      <c r="F614" s="208" t="s">
        <v>111</v>
      </c>
      <c r="G614" s="206"/>
      <c r="H614" s="209">
        <v>8.19</v>
      </c>
      <c r="I614" s="210"/>
      <c r="J614" s="206"/>
      <c r="K614" s="206"/>
      <c r="L614" s="211"/>
      <c r="M614" s="212"/>
      <c r="N614" s="213"/>
      <c r="O614" s="213"/>
      <c r="P614" s="213"/>
      <c r="Q614" s="213"/>
      <c r="R614" s="213"/>
      <c r="S614" s="213"/>
      <c r="T614" s="214"/>
      <c r="AT614" s="215" t="s">
        <v>172</v>
      </c>
      <c r="AU614" s="215" t="s">
        <v>88</v>
      </c>
      <c r="AV614" s="14" t="s">
        <v>88</v>
      </c>
      <c r="AW614" s="14" t="s">
        <v>39</v>
      </c>
      <c r="AX614" s="14" t="s">
        <v>78</v>
      </c>
      <c r="AY614" s="215" t="s">
        <v>162</v>
      </c>
    </row>
    <row r="615" spans="1:65" s="14" customFormat="1" ht="10.199999999999999">
      <c r="B615" s="205"/>
      <c r="C615" s="206"/>
      <c r="D615" s="190" t="s">
        <v>172</v>
      </c>
      <c r="E615" s="207" t="s">
        <v>32</v>
      </c>
      <c r="F615" s="208" t="s">
        <v>115</v>
      </c>
      <c r="G615" s="206"/>
      <c r="H615" s="209">
        <v>426.64</v>
      </c>
      <c r="I615" s="210"/>
      <c r="J615" s="206"/>
      <c r="K615" s="206"/>
      <c r="L615" s="211"/>
      <c r="M615" s="212"/>
      <c r="N615" s="213"/>
      <c r="O615" s="213"/>
      <c r="P615" s="213"/>
      <c r="Q615" s="213"/>
      <c r="R615" s="213"/>
      <c r="S615" s="213"/>
      <c r="T615" s="214"/>
      <c r="AT615" s="215" t="s">
        <v>172</v>
      </c>
      <c r="AU615" s="215" t="s">
        <v>88</v>
      </c>
      <c r="AV615" s="14" t="s">
        <v>88</v>
      </c>
      <c r="AW615" s="14" t="s">
        <v>39</v>
      </c>
      <c r="AX615" s="14" t="s">
        <v>78</v>
      </c>
      <c r="AY615" s="215" t="s">
        <v>162</v>
      </c>
    </row>
    <row r="616" spans="1:65" s="14" customFormat="1" ht="10.199999999999999">
      <c r="B616" s="205"/>
      <c r="C616" s="206"/>
      <c r="D616" s="190" t="s">
        <v>172</v>
      </c>
      <c r="E616" s="207" t="s">
        <v>32</v>
      </c>
      <c r="F616" s="208" t="s">
        <v>119</v>
      </c>
      <c r="G616" s="206"/>
      <c r="H616" s="209">
        <v>110.5</v>
      </c>
      <c r="I616" s="210"/>
      <c r="J616" s="206"/>
      <c r="K616" s="206"/>
      <c r="L616" s="211"/>
      <c r="M616" s="212"/>
      <c r="N616" s="213"/>
      <c r="O616" s="213"/>
      <c r="P616" s="213"/>
      <c r="Q616" s="213"/>
      <c r="R616" s="213"/>
      <c r="S616" s="213"/>
      <c r="T616" s="214"/>
      <c r="AT616" s="215" t="s">
        <v>172</v>
      </c>
      <c r="AU616" s="215" t="s">
        <v>88</v>
      </c>
      <c r="AV616" s="14" t="s">
        <v>88</v>
      </c>
      <c r="AW616" s="14" t="s">
        <v>39</v>
      </c>
      <c r="AX616" s="14" t="s">
        <v>78</v>
      </c>
      <c r="AY616" s="215" t="s">
        <v>162</v>
      </c>
    </row>
    <row r="617" spans="1:65" s="14" customFormat="1" ht="10.199999999999999">
      <c r="B617" s="205"/>
      <c r="C617" s="206"/>
      <c r="D617" s="190" t="s">
        <v>172</v>
      </c>
      <c r="E617" s="207" t="s">
        <v>32</v>
      </c>
      <c r="F617" s="208" t="s">
        <v>125</v>
      </c>
      <c r="G617" s="206"/>
      <c r="H617" s="209">
        <v>8.67</v>
      </c>
      <c r="I617" s="210"/>
      <c r="J617" s="206"/>
      <c r="K617" s="206"/>
      <c r="L617" s="211"/>
      <c r="M617" s="212"/>
      <c r="N617" s="213"/>
      <c r="O617" s="213"/>
      <c r="P617" s="213"/>
      <c r="Q617" s="213"/>
      <c r="R617" s="213"/>
      <c r="S617" s="213"/>
      <c r="T617" s="214"/>
      <c r="AT617" s="215" t="s">
        <v>172</v>
      </c>
      <c r="AU617" s="215" t="s">
        <v>88</v>
      </c>
      <c r="AV617" s="14" t="s">
        <v>88</v>
      </c>
      <c r="AW617" s="14" t="s">
        <v>39</v>
      </c>
      <c r="AX617" s="14" t="s">
        <v>78</v>
      </c>
      <c r="AY617" s="215" t="s">
        <v>162</v>
      </c>
    </row>
    <row r="618" spans="1:65" s="14" customFormat="1" ht="10.199999999999999">
      <c r="B618" s="205"/>
      <c r="C618" s="206"/>
      <c r="D618" s="190" t="s">
        <v>172</v>
      </c>
      <c r="E618" s="207" t="s">
        <v>32</v>
      </c>
      <c r="F618" s="208" t="s">
        <v>128</v>
      </c>
      <c r="G618" s="206"/>
      <c r="H618" s="209">
        <v>2.77</v>
      </c>
      <c r="I618" s="210"/>
      <c r="J618" s="206"/>
      <c r="K618" s="206"/>
      <c r="L618" s="211"/>
      <c r="M618" s="212"/>
      <c r="N618" s="213"/>
      <c r="O618" s="213"/>
      <c r="P618" s="213"/>
      <c r="Q618" s="213"/>
      <c r="R618" s="213"/>
      <c r="S618" s="213"/>
      <c r="T618" s="214"/>
      <c r="AT618" s="215" t="s">
        <v>172</v>
      </c>
      <c r="AU618" s="215" t="s">
        <v>88</v>
      </c>
      <c r="AV618" s="14" t="s">
        <v>88</v>
      </c>
      <c r="AW618" s="14" t="s">
        <v>39</v>
      </c>
      <c r="AX618" s="14" t="s">
        <v>78</v>
      </c>
      <c r="AY618" s="215" t="s">
        <v>162</v>
      </c>
    </row>
    <row r="619" spans="1:65" s="14" customFormat="1" ht="10.199999999999999">
      <c r="B619" s="205"/>
      <c r="C619" s="206"/>
      <c r="D619" s="190" t="s">
        <v>172</v>
      </c>
      <c r="E619" s="207" t="s">
        <v>32</v>
      </c>
      <c r="F619" s="208" t="s">
        <v>482</v>
      </c>
      <c r="G619" s="206"/>
      <c r="H619" s="209">
        <v>47.8</v>
      </c>
      <c r="I619" s="210"/>
      <c r="J619" s="206"/>
      <c r="K619" s="206"/>
      <c r="L619" s="211"/>
      <c r="M619" s="212"/>
      <c r="N619" s="213"/>
      <c r="O619" s="213"/>
      <c r="P619" s="213"/>
      <c r="Q619" s="213"/>
      <c r="R619" s="213"/>
      <c r="S619" s="213"/>
      <c r="T619" s="214"/>
      <c r="AT619" s="215" t="s">
        <v>172</v>
      </c>
      <c r="AU619" s="215" t="s">
        <v>88</v>
      </c>
      <c r="AV619" s="14" t="s">
        <v>88</v>
      </c>
      <c r="AW619" s="14" t="s">
        <v>39</v>
      </c>
      <c r="AX619" s="14" t="s">
        <v>78</v>
      </c>
      <c r="AY619" s="215" t="s">
        <v>162</v>
      </c>
    </row>
    <row r="620" spans="1:65" s="15" customFormat="1" ht="10.199999999999999">
      <c r="B620" s="216"/>
      <c r="C620" s="217"/>
      <c r="D620" s="190" t="s">
        <v>172</v>
      </c>
      <c r="E620" s="218" t="s">
        <v>32</v>
      </c>
      <c r="F620" s="219" t="s">
        <v>175</v>
      </c>
      <c r="G620" s="217"/>
      <c r="H620" s="220">
        <v>770.17</v>
      </c>
      <c r="I620" s="221"/>
      <c r="J620" s="217"/>
      <c r="K620" s="217"/>
      <c r="L620" s="222"/>
      <c r="M620" s="223"/>
      <c r="N620" s="224"/>
      <c r="O620" s="224"/>
      <c r="P620" s="224"/>
      <c r="Q620" s="224"/>
      <c r="R620" s="224"/>
      <c r="S620" s="224"/>
      <c r="T620" s="225"/>
      <c r="AT620" s="226" t="s">
        <v>172</v>
      </c>
      <c r="AU620" s="226" t="s">
        <v>88</v>
      </c>
      <c r="AV620" s="15" t="s">
        <v>168</v>
      </c>
      <c r="AW620" s="15" t="s">
        <v>39</v>
      </c>
      <c r="AX620" s="15" t="s">
        <v>86</v>
      </c>
      <c r="AY620" s="226" t="s">
        <v>162</v>
      </c>
    </row>
    <row r="621" spans="1:65" s="2" customFormat="1" ht="34.200000000000003" customHeight="1">
      <c r="A621" s="37"/>
      <c r="B621" s="38"/>
      <c r="C621" s="177" t="s">
        <v>712</v>
      </c>
      <c r="D621" s="177" t="s">
        <v>164</v>
      </c>
      <c r="E621" s="178" t="s">
        <v>713</v>
      </c>
      <c r="F621" s="179" t="s">
        <v>714</v>
      </c>
      <c r="G621" s="180" t="s">
        <v>99</v>
      </c>
      <c r="H621" s="181">
        <v>255.21</v>
      </c>
      <c r="I621" s="182"/>
      <c r="J621" s="183">
        <f>ROUND(I621*H621,2)</f>
        <v>0</v>
      </c>
      <c r="K621" s="179" t="s">
        <v>167</v>
      </c>
      <c r="L621" s="42"/>
      <c r="M621" s="184" t="s">
        <v>32</v>
      </c>
      <c r="N621" s="185" t="s">
        <v>49</v>
      </c>
      <c r="O621" s="67"/>
      <c r="P621" s="186">
        <f>O621*H621</f>
        <v>0</v>
      </c>
      <c r="Q621" s="186">
        <v>6.0999999999999997E-4</v>
      </c>
      <c r="R621" s="186">
        <f>Q621*H621</f>
        <v>0.15567809999999999</v>
      </c>
      <c r="S621" s="186">
        <v>0</v>
      </c>
      <c r="T621" s="187">
        <f>S621*H621</f>
        <v>0</v>
      </c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R621" s="188" t="s">
        <v>168</v>
      </c>
      <c r="AT621" s="188" t="s">
        <v>164</v>
      </c>
      <c r="AU621" s="188" t="s">
        <v>88</v>
      </c>
      <c r="AY621" s="19" t="s">
        <v>162</v>
      </c>
      <c r="BE621" s="189">
        <f>IF(N621="základní",J621,0)</f>
        <v>0</v>
      </c>
      <c r="BF621" s="189">
        <f>IF(N621="snížená",J621,0)</f>
        <v>0</v>
      </c>
      <c r="BG621" s="189">
        <f>IF(N621="zákl. přenesená",J621,0)</f>
        <v>0</v>
      </c>
      <c r="BH621" s="189">
        <f>IF(N621="sníž. přenesená",J621,0)</f>
        <v>0</v>
      </c>
      <c r="BI621" s="189">
        <f>IF(N621="nulová",J621,0)</f>
        <v>0</v>
      </c>
      <c r="BJ621" s="19" t="s">
        <v>86</v>
      </c>
      <c r="BK621" s="189">
        <f>ROUND(I621*H621,2)</f>
        <v>0</v>
      </c>
      <c r="BL621" s="19" t="s">
        <v>168</v>
      </c>
      <c r="BM621" s="188" t="s">
        <v>715</v>
      </c>
    </row>
    <row r="622" spans="1:65" s="2" customFormat="1" ht="28.8">
      <c r="A622" s="37"/>
      <c r="B622" s="38"/>
      <c r="C622" s="39"/>
      <c r="D622" s="190" t="s">
        <v>170</v>
      </c>
      <c r="E622" s="39"/>
      <c r="F622" s="191" t="s">
        <v>716</v>
      </c>
      <c r="G622" s="39"/>
      <c r="H622" s="39"/>
      <c r="I622" s="192"/>
      <c r="J622" s="39"/>
      <c r="K622" s="39"/>
      <c r="L622" s="42"/>
      <c r="M622" s="193"/>
      <c r="N622" s="194"/>
      <c r="O622" s="67"/>
      <c r="P622" s="67"/>
      <c r="Q622" s="67"/>
      <c r="R622" s="67"/>
      <c r="S622" s="67"/>
      <c r="T622" s="68"/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T622" s="19" t="s">
        <v>170</v>
      </c>
      <c r="AU622" s="19" t="s">
        <v>88</v>
      </c>
    </row>
    <row r="623" spans="1:65" s="13" customFormat="1" ht="10.199999999999999">
      <c r="B623" s="195"/>
      <c r="C623" s="196"/>
      <c r="D623" s="190" t="s">
        <v>172</v>
      </c>
      <c r="E623" s="197" t="s">
        <v>32</v>
      </c>
      <c r="F623" s="198" t="s">
        <v>173</v>
      </c>
      <c r="G623" s="196"/>
      <c r="H623" s="197" t="s">
        <v>32</v>
      </c>
      <c r="I623" s="199"/>
      <c r="J623" s="196"/>
      <c r="K623" s="196"/>
      <c r="L623" s="200"/>
      <c r="M623" s="201"/>
      <c r="N623" s="202"/>
      <c r="O623" s="202"/>
      <c r="P623" s="202"/>
      <c r="Q623" s="202"/>
      <c r="R623" s="202"/>
      <c r="S623" s="202"/>
      <c r="T623" s="203"/>
      <c r="AT623" s="204" t="s">
        <v>172</v>
      </c>
      <c r="AU623" s="204" t="s">
        <v>88</v>
      </c>
      <c r="AV623" s="13" t="s">
        <v>86</v>
      </c>
      <c r="AW623" s="13" t="s">
        <v>39</v>
      </c>
      <c r="AX623" s="13" t="s">
        <v>78</v>
      </c>
      <c r="AY623" s="204" t="s">
        <v>162</v>
      </c>
    </row>
    <row r="624" spans="1:65" s="14" customFormat="1" ht="10.199999999999999">
      <c r="B624" s="205"/>
      <c r="C624" s="206"/>
      <c r="D624" s="190" t="s">
        <v>172</v>
      </c>
      <c r="E624" s="207" t="s">
        <v>32</v>
      </c>
      <c r="F624" s="208" t="s">
        <v>717</v>
      </c>
      <c r="G624" s="206"/>
      <c r="H624" s="209">
        <v>36.625</v>
      </c>
      <c r="I624" s="210"/>
      <c r="J624" s="206"/>
      <c r="K624" s="206"/>
      <c r="L624" s="211"/>
      <c r="M624" s="212"/>
      <c r="N624" s="213"/>
      <c r="O624" s="213"/>
      <c r="P624" s="213"/>
      <c r="Q624" s="213"/>
      <c r="R624" s="213"/>
      <c r="S624" s="213"/>
      <c r="T624" s="214"/>
      <c r="AT624" s="215" t="s">
        <v>172</v>
      </c>
      <c r="AU624" s="215" t="s">
        <v>88</v>
      </c>
      <c r="AV624" s="14" t="s">
        <v>88</v>
      </c>
      <c r="AW624" s="14" t="s">
        <v>39</v>
      </c>
      <c r="AX624" s="14" t="s">
        <v>78</v>
      </c>
      <c r="AY624" s="215" t="s">
        <v>162</v>
      </c>
    </row>
    <row r="625" spans="1:65" s="14" customFormat="1" ht="30.6">
      <c r="B625" s="205"/>
      <c r="C625" s="206"/>
      <c r="D625" s="190" t="s">
        <v>172</v>
      </c>
      <c r="E625" s="207" t="s">
        <v>32</v>
      </c>
      <c r="F625" s="208" t="s">
        <v>718</v>
      </c>
      <c r="G625" s="206"/>
      <c r="H625" s="209">
        <v>179.435</v>
      </c>
      <c r="I625" s="210"/>
      <c r="J625" s="206"/>
      <c r="K625" s="206"/>
      <c r="L625" s="211"/>
      <c r="M625" s="212"/>
      <c r="N625" s="213"/>
      <c r="O625" s="213"/>
      <c r="P625" s="213"/>
      <c r="Q625" s="213"/>
      <c r="R625" s="213"/>
      <c r="S625" s="213"/>
      <c r="T625" s="214"/>
      <c r="AT625" s="215" t="s">
        <v>172</v>
      </c>
      <c r="AU625" s="215" t="s">
        <v>88</v>
      </c>
      <c r="AV625" s="14" t="s">
        <v>88</v>
      </c>
      <c r="AW625" s="14" t="s">
        <v>39</v>
      </c>
      <c r="AX625" s="14" t="s">
        <v>78</v>
      </c>
      <c r="AY625" s="215" t="s">
        <v>162</v>
      </c>
    </row>
    <row r="626" spans="1:65" s="14" customFormat="1" ht="10.199999999999999">
      <c r="B626" s="205"/>
      <c r="C626" s="206"/>
      <c r="D626" s="190" t="s">
        <v>172</v>
      </c>
      <c r="E626" s="207" t="s">
        <v>32</v>
      </c>
      <c r="F626" s="208" t="s">
        <v>719</v>
      </c>
      <c r="G626" s="206"/>
      <c r="H626" s="209">
        <v>39.15</v>
      </c>
      <c r="I626" s="210"/>
      <c r="J626" s="206"/>
      <c r="K626" s="206"/>
      <c r="L626" s="211"/>
      <c r="M626" s="212"/>
      <c r="N626" s="213"/>
      <c r="O626" s="213"/>
      <c r="P626" s="213"/>
      <c r="Q626" s="213"/>
      <c r="R626" s="213"/>
      <c r="S626" s="213"/>
      <c r="T626" s="214"/>
      <c r="AT626" s="215" t="s">
        <v>172</v>
      </c>
      <c r="AU626" s="215" t="s">
        <v>88</v>
      </c>
      <c r="AV626" s="14" t="s">
        <v>88</v>
      </c>
      <c r="AW626" s="14" t="s">
        <v>39</v>
      </c>
      <c r="AX626" s="14" t="s">
        <v>78</v>
      </c>
      <c r="AY626" s="215" t="s">
        <v>162</v>
      </c>
    </row>
    <row r="627" spans="1:65" s="15" customFormat="1" ht="10.199999999999999">
      <c r="B627" s="216"/>
      <c r="C627" s="217"/>
      <c r="D627" s="190" t="s">
        <v>172</v>
      </c>
      <c r="E627" s="218" t="s">
        <v>32</v>
      </c>
      <c r="F627" s="219" t="s">
        <v>175</v>
      </c>
      <c r="G627" s="217"/>
      <c r="H627" s="220">
        <v>255.21</v>
      </c>
      <c r="I627" s="221"/>
      <c r="J627" s="217"/>
      <c r="K627" s="217"/>
      <c r="L627" s="222"/>
      <c r="M627" s="223"/>
      <c r="N627" s="224"/>
      <c r="O627" s="224"/>
      <c r="P627" s="224"/>
      <c r="Q627" s="224"/>
      <c r="R627" s="224"/>
      <c r="S627" s="224"/>
      <c r="T627" s="225"/>
      <c r="AT627" s="226" t="s">
        <v>172</v>
      </c>
      <c r="AU627" s="226" t="s">
        <v>88</v>
      </c>
      <c r="AV627" s="15" t="s">
        <v>168</v>
      </c>
      <c r="AW627" s="15" t="s">
        <v>39</v>
      </c>
      <c r="AX627" s="15" t="s">
        <v>86</v>
      </c>
      <c r="AY627" s="226" t="s">
        <v>162</v>
      </c>
    </row>
    <row r="628" spans="1:65" s="2" customFormat="1" ht="14.4" customHeight="1">
      <c r="A628" s="37"/>
      <c r="B628" s="38"/>
      <c r="C628" s="177" t="s">
        <v>720</v>
      </c>
      <c r="D628" s="177" t="s">
        <v>164</v>
      </c>
      <c r="E628" s="178" t="s">
        <v>721</v>
      </c>
      <c r="F628" s="179" t="s">
        <v>722</v>
      </c>
      <c r="G628" s="180" t="s">
        <v>99</v>
      </c>
      <c r="H628" s="181">
        <v>218.58500000000001</v>
      </c>
      <c r="I628" s="182"/>
      <c r="J628" s="183">
        <f>ROUND(I628*H628,2)</f>
        <v>0</v>
      </c>
      <c r="K628" s="179" t="s">
        <v>167</v>
      </c>
      <c r="L628" s="42"/>
      <c r="M628" s="184" t="s">
        <v>32</v>
      </c>
      <c r="N628" s="185" t="s">
        <v>49</v>
      </c>
      <c r="O628" s="67"/>
      <c r="P628" s="186">
        <f>O628*H628</f>
        <v>0</v>
      </c>
      <c r="Q628" s="186">
        <v>0</v>
      </c>
      <c r="R628" s="186">
        <f>Q628*H628</f>
        <v>0</v>
      </c>
      <c r="S628" s="186">
        <v>0</v>
      </c>
      <c r="T628" s="187">
        <f>S628*H628</f>
        <v>0</v>
      </c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R628" s="188" t="s">
        <v>168</v>
      </c>
      <c r="AT628" s="188" t="s">
        <v>164</v>
      </c>
      <c r="AU628" s="188" t="s">
        <v>88</v>
      </c>
      <c r="AY628" s="19" t="s">
        <v>162</v>
      </c>
      <c r="BE628" s="189">
        <f>IF(N628="základní",J628,0)</f>
        <v>0</v>
      </c>
      <c r="BF628" s="189">
        <f>IF(N628="snížená",J628,0)</f>
        <v>0</v>
      </c>
      <c r="BG628" s="189">
        <f>IF(N628="zákl. přenesená",J628,0)</f>
        <v>0</v>
      </c>
      <c r="BH628" s="189">
        <f>IF(N628="sníž. přenesená",J628,0)</f>
        <v>0</v>
      </c>
      <c r="BI628" s="189">
        <f>IF(N628="nulová",J628,0)</f>
        <v>0</v>
      </c>
      <c r="BJ628" s="19" t="s">
        <v>86</v>
      </c>
      <c r="BK628" s="189">
        <f>ROUND(I628*H628,2)</f>
        <v>0</v>
      </c>
      <c r="BL628" s="19" t="s">
        <v>168</v>
      </c>
      <c r="BM628" s="188" t="s">
        <v>723</v>
      </c>
    </row>
    <row r="629" spans="1:65" s="2" customFormat="1" ht="28.8">
      <c r="A629" s="37"/>
      <c r="B629" s="38"/>
      <c r="C629" s="39"/>
      <c r="D629" s="190" t="s">
        <v>170</v>
      </c>
      <c r="E629" s="39"/>
      <c r="F629" s="191" t="s">
        <v>724</v>
      </c>
      <c r="G629" s="39"/>
      <c r="H629" s="39"/>
      <c r="I629" s="192"/>
      <c r="J629" s="39"/>
      <c r="K629" s="39"/>
      <c r="L629" s="42"/>
      <c r="M629" s="193"/>
      <c r="N629" s="194"/>
      <c r="O629" s="67"/>
      <c r="P629" s="67"/>
      <c r="Q629" s="67"/>
      <c r="R629" s="67"/>
      <c r="S629" s="67"/>
      <c r="T629" s="68"/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T629" s="19" t="s">
        <v>170</v>
      </c>
      <c r="AU629" s="19" t="s">
        <v>88</v>
      </c>
    </row>
    <row r="630" spans="1:65" s="13" customFormat="1" ht="10.199999999999999">
      <c r="B630" s="195"/>
      <c r="C630" s="196"/>
      <c r="D630" s="190" t="s">
        <v>172</v>
      </c>
      <c r="E630" s="197" t="s">
        <v>32</v>
      </c>
      <c r="F630" s="198" t="s">
        <v>173</v>
      </c>
      <c r="G630" s="196"/>
      <c r="H630" s="197" t="s">
        <v>32</v>
      </c>
      <c r="I630" s="199"/>
      <c r="J630" s="196"/>
      <c r="K630" s="196"/>
      <c r="L630" s="200"/>
      <c r="M630" s="201"/>
      <c r="N630" s="202"/>
      <c r="O630" s="202"/>
      <c r="P630" s="202"/>
      <c r="Q630" s="202"/>
      <c r="R630" s="202"/>
      <c r="S630" s="202"/>
      <c r="T630" s="203"/>
      <c r="AT630" s="204" t="s">
        <v>172</v>
      </c>
      <c r="AU630" s="204" t="s">
        <v>88</v>
      </c>
      <c r="AV630" s="13" t="s">
        <v>86</v>
      </c>
      <c r="AW630" s="13" t="s">
        <v>39</v>
      </c>
      <c r="AX630" s="13" t="s">
        <v>78</v>
      </c>
      <c r="AY630" s="204" t="s">
        <v>162</v>
      </c>
    </row>
    <row r="631" spans="1:65" s="14" customFormat="1" ht="30.6">
      <c r="B631" s="205"/>
      <c r="C631" s="206"/>
      <c r="D631" s="190" t="s">
        <v>172</v>
      </c>
      <c r="E631" s="207" t="s">
        <v>32</v>
      </c>
      <c r="F631" s="208" t="s">
        <v>718</v>
      </c>
      <c r="G631" s="206"/>
      <c r="H631" s="209">
        <v>179.435</v>
      </c>
      <c r="I631" s="210"/>
      <c r="J631" s="206"/>
      <c r="K631" s="206"/>
      <c r="L631" s="211"/>
      <c r="M631" s="212"/>
      <c r="N631" s="213"/>
      <c r="O631" s="213"/>
      <c r="P631" s="213"/>
      <c r="Q631" s="213"/>
      <c r="R631" s="213"/>
      <c r="S631" s="213"/>
      <c r="T631" s="214"/>
      <c r="AT631" s="215" t="s">
        <v>172</v>
      </c>
      <c r="AU631" s="215" t="s">
        <v>88</v>
      </c>
      <c r="AV631" s="14" t="s">
        <v>88</v>
      </c>
      <c r="AW631" s="14" t="s">
        <v>39</v>
      </c>
      <c r="AX631" s="14" t="s">
        <v>78</v>
      </c>
      <c r="AY631" s="215" t="s">
        <v>162</v>
      </c>
    </row>
    <row r="632" spans="1:65" s="14" customFormat="1" ht="10.199999999999999">
      <c r="B632" s="205"/>
      <c r="C632" s="206"/>
      <c r="D632" s="190" t="s">
        <v>172</v>
      </c>
      <c r="E632" s="207" t="s">
        <v>32</v>
      </c>
      <c r="F632" s="208" t="s">
        <v>719</v>
      </c>
      <c r="G632" s="206"/>
      <c r="H632" s="209">
        <v>39.15</v>
      </c>
      <c r="I632" s="210"/>
      <c r="J632" s="206"/>
      <c r="K632" s="206"/>
      <c r="L632" s="211"/>
      <c r="M632" s="212"/>
      <c r="N632" s="213"/>
      <c r="O632" s="213"/>
      <c r="P632" s="213"/>
      <c r="Q632" s="213"/>
      <c r="R632" s="213"/>
      <c r="S632" s="213"/>
      <c r="T632" s="214"/>
      <c r="AT632" s="215" t="s">
        <v>172</v>
      </c>
      <c r="AU632" s="215" t="s">
        <v>88</v>
      </c>
      <c r="AV632" s="14" t="s">
        <v>88</v>
      </c>
      <c r="AW632" s="14" t="s">
        <v>39</v>
      </c>
      <c r="AX632" s="14" t="s">
        <v>78</v>
      </c>
      <c r="AY632" s="215" t="s">
        <v>162</v>
      </c>
    </row>
    <row r="633" spans="1:65" s="15" customFormat="1" ht="10.199999999999999">
      <c r="B633" s="216"/>
      <c r="C633" s="217"/>
      <c r="D633" s="190" t="s">
        <v>172</v>
      </c>
      <c r="E633" s="218" t="s">
        <v>32</v>
      </c>
      <c r="F633" s="219" t="s">
        <v>175</v>
      </c>
      <c r="G633" s="217"/>
      <c r="H633" s="220">
        <v>218.58500000000001</v>
      </c>
      <c r="I633" s="221"/>
      <c r="J633" s="217"/>
      <c r="K633" s="217"/>
      <c r="L633" s="222"/>
      <c r="M633" s="223"/>
      <c r="N633" s="224"/>
      <c r="O633" s="224"/>
      <c r="P633" s="224"/>
      <c r="Q633" s="224"/>
      <c r="R633" s="224"/>
      <c r="S633" s="224"/>
      <c r="T633" s="225"/>
      <c r="AT633" s="226" t="s">
        <v>172</v>
      </c>
      <c r="AU633" s="226" t="s">
        <v>88</v>
      </c>
      <c r="AV633" s="15" t="s">
        <v>168</v>
      </c>
      <c r="AW633" s="15" t="s">
        <v>39</v>
      </c>
      <c r="AX633" s="15" t="s">
        <v>86</v>
      </c>
      <c r="AY633" s="226" t="s">
        <v>162</v>
      </c>
    </row>
    <row r="634" spans="1:65" s="2" customFormat="1" ht="14.4" customHeight="1">
      <c r="A634" s="37"/>
      <c r="B634" s="38"/>
      <c r="C634" s="177" t="s">
        <v>725</v>
      </c>
      <c r="D634" s="177" t="s">
        <v>164</v>
      </c>
      <c r="E634" s="178" t="s">
        <v>726</v>
      </c>
      <c r="F634" s="179" t="s">
        <v>727</v>
      </c>
      <c r="G634" s="180" t="s">
        <v>99</v>
      </c>
      <c r="H634" s="181">
        <v>36.625</v>
      </c>
      <c r="I634" s="182"/>
      <c r="J634" s="183">
        <f>ROUND(I634*H634,2)</f>
        <v>0</v>
      </c>
      <c r="K634" s="179" t="s">
        <v>167</v>
      </c>
      <c r="L634" s="42"/>
      <c r="M634" s="184" t="s">
        <v>32</v>
      </c>
      <c r="N634" s="185" t="s">
        <v>49</v>
      </c>
      <c r="O634" s="67"/>
      <c r="P634" s="186">
        <f>O634*H634</f>
        <v>0</v>
      </c>
      <c r="Q634" s="186">
        <v>0</v>
      </c>
      <c r="R634" s="186">
        <f>Q634*H634</f>
        <v>0</v>
      </c>
      <c r="S634" s="186">
        <v>0</v>
      </c>
      <c r="T634" s="187">
        <f>S634*H634</f>
        <v>0</v>
      </c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R634" s="188" t="s">
        <v>168</v>
      </c>
      <c r="AT634" s="188" t="s">
        <v>164</v>
      </c>
      <c r="AU634" s="188" t="s">
        <v>88</v>
      </c>
      <c r="AY634" s="19" t="s">
        <v>162</v>
      </c>
      <c r="BE634" s="189">
        <f>IF(N634="základní",J634,0)</f>
        <v>0</v>
      </c>
      <c r="BF634" s="189">
        <f>IF(N634="snížená",J634,0)</f>
        <v>0</v>
      </c>
      <c r="BG634" s="189">
        <f>IF(N634="zákl. přenesená",J634,0)</f>
        <v>0</v>
      </c>
      <c r="BH634" s="189">
        <f>IF(N634="sníž. přenesená",J634,0)</f>
        <v>0</v>
      </c>
      <c r="BI634" s="189">
        <f>IF(N634="nulová",J634,0)</f>
        <v>0</v>
      </c>
      <c r="BJ634" s="19" t="s">
        <v>86</v>
      </c>
      <c r="BK634" s="189">
        <f>ROUND(I634*H634,2)</f>
        <v>0</v>
      </c>
      <c r="BL634" s="19" t="s">
        <v>168</v>
      </c>
      <c r="BM634" s="188" t="s">
        <v>728</v>
      </c>
    </row>
    <row r="635" spans="1:65" s="2" customFormat="1" ht="28.8">
      <c r="A635" s="37"/>
      <c r="B635" s="38"/>
      <c r="C635" s="39"/>
      <c r="D635" s="190" t="s">
        <v>170</v>
      </c>
      <c r="E635" s="39"/>
      <c r="F635" s="191" t="s">
        <v>724</v>
      </c>
      <c r="G635" s="39"/>
      <c r="H635" s="39"/>
      <c r="I635" s="192"/>
      <c r="J635" s="39"/>
      <c r="K635" s="39"/>
      <c r="L635" s="42"/>
      <c r="M635" s="193"/>
      <c r="N635" s="194"/>
      <c r="O635" s="67"/>
      <c r="P635" s="67"/>
      <c r="Q635" s="67"/>
      <c r="R635" s="67"/>
      <c r="S635" s="67"/>
      <c r="T635" s="68"/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T635" s="19" t="s">
        <v>170</v>
      </c>
      <c r="AU635" s="19" t="s">
        <v>88</v>
      </c>
    </row>
    <row r="636" spans="1:65" s="13" customFormat="1" ht="10.199999999999999">
      <c r="B636" s="195"/>
      <c r="C636" s="196"/>
      <c r="D636" s="190" t="s">
        <v>172</v>
      </c>
      <c r="E636" s="197" t="s">
        <v>32</v>
      </c>
      <c r="F636" s="198" t="s">
        <v>173</v>
      </c>
      <c r="G636" s="196"/>
      <c r="H636" s="197" t="s">
        <v>32</v>
      </c>
      <c r="I636" s="199"/>
      <c r="J636" s="196"/>
      <c r="K636" s="196"/>
      <c r="L636" s="200"/>
      <c r="M636" s="201"/>
      <c r="N636" s="202"/>
      <c r="O636" s="202"/>
      <c r="P636" s="202"/>
      <c r="Q636" s="202"/>
      <c r="R636" s="202"/>
      <c r="S636" s="202"/>
      <c r="T636" s="203"/>
      <c r="AT636" s="204" t="s">
        <v>172</v>
      </c>
      <c r="AU636" s="204" t="s">
        <v>88</v>
      </c>
      <c r="AV636" s="13" t="s">
        <v>86</v>
      </c>
      <c r="AW636" s="13" t="s">
        <v>39</v>
      </c>
      <c r="AX636" s="13" t="s">
        <v>78</v>
      </c>
      <c r="AY636" s="204" t="s">
        <v>162</v>
      </c>
    </row>
    <row r="637" spans="1:65" s="14" customFormat="1" ht="10.199999999999999">
      <c r="B637" s="205"/>
      <c r="C637" s="206"/>
      <c r="D637" s="190" t="s">
        <v>172</v>
      </c>
      <c r="E637" s="207" t="s">
        <v>32</v>
      </c>
      <c r="F637" s="208" t="s">
        <v>717</v>
      </c>
      <c r="G637" s="206"/>
      <c r="H637" s="209">
        <v>36.625</v>
      </c>
      <c r="I637" s="210"/>
      <c r="J637" s="206"/>
      <c r="K637" s="206"/>
      <c r="L637" s="211"/>
      <c r="M637" s="212"/>
      <c r="N637" s="213"/>
      <c r="O637" s="213"/>
      <c r="P637" s="213"/>
      <c r="Q637" s="213"/>
      <c r="R637" s="213"/>
      <c r="S637" s="213"/>
      <c r="T637" s="214"/>
      <c r="AT637" s="215" t="s">
        <v>172</v>
      </c>
      <c r="AU637" s="215" t="s">
        <v>88</v>
      </c>
      <c r="AV637" s="14" t="s">
        <v>88</v>
      </c>
      <c r="AW637" s="14" t="s">
        <v>39</v>
      </c>
      <c r="AX637" s="14" t="s">
        <v>78</v>
      </c>
      <c r="AY637" s="215" t="s">
        <v>162</v>
      </c>
    </row>
    <row r="638" spans="1:65" s="15" customFormat="1" ht="10.199999999999999">
      <c r="B638" s="216"/>
      <c r="C638" s="217"/>
      <c r="D638" s="190" t="s">
        <v>172</v>
      </c>
      <c r="E638" s="218" t="s">
        <v>32</v>
      </c>
      <c r="F638" s="219" t="s">
        <v>175</v>
      </c>
      <c r="G638" s="217"/>
      <c r="H638" s="220">
        <v>36.625</v>
      </c>
      <c r="I638" s="221"/>
      <c r="J638" s="217"/>
      <c r="K638" s="217"/>
      <c r="L638" s="222"/>
      <c r="M638" s="223"/>
      <c r="N638" s="224"/>
      <c r="O638" s="224"/>
      <c r="P638" s="224"/>
      <c r="Q638" s="224"/>
      <c r="R638" s="224"/>
      <c r="S638" s="224"/>
      <c r="T638" s="225"/>
      <c r="AT638" s="226" t="s">
        <v>172</v>
      </c>
      <c r="AU638" s="226" t="s">
        <v>88</v>
      </c>
      <c r="AV638" s="15" t="s">
        <v>168</v>
      </c>
      <c r="AW638" s="15" t="s">
        <v>39</v>
      </c>
      <c r="AX638" s="15" t="s">
        <v>86</v>
      </c>
      <c r="AY638" s="226" t="s">
        <v>162</v>
      </c>
    </row>
    <row r="639" spans="1:65" s="2" customFormat="1" ht="14.4" customHeight="1">
      <c r="A639" s="37"/>
      <c r="B639" s="38"/>
      <c r="C639" s="177" t="s">
        <v>729</v>
      </c>
      <c r="D639" s="177" t="s">
        <v>164</v>
      </c>
      <c r="E639" s="178" t="s">
        <v>730</v>
      </c>
      <c r="F639" s="179" t="s">
        <v>731</v>
      </c>
      <c r="G639" s="180" t="s">
        <v>99</v>
      </c>
      <c r="H639" s="181">
        <v>218.58500000000001</v>
      </c>
      <c r="I639" s="182"/>
      <c r="J639" s="183">
        <f>ROUND(I639*H639,2)</f>
        <v>0</v>
      </c>
      <c r="K639" s="179" t="s">
        <v>167</v>
      </c>
      <c r="L639" s="42"/>
      <c r="M639" s="184" t="s">
        <v>32</v>
      </c>
      <c r="N639" s="185" t="s">
        <v>49</v>
      </c>
      <c r="O639" s="67"/>
      <c r="P639" s="186">
        <f>O639*H639</f>
        <v>0</v>
      </c>
      <c r="Q639" s="186">
        <v>3.0000000000000001E-5</v>
      </c>
      <c r="R639" s="186">
        <f>Q639*H639</f>
        <v>6.5575500000000005E-3</v>
      </c>
      <c r="S639" s="186">
        <v>0</v>
      </c>
      <c r="T639" s="187">
        <f>S639*H639</f>
        <v>0</v>
      </c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R639" s="188" t="s">
        <v>168</v>
      </c>
      <c r="AT639" s="188" t="s">
        <v>164</v>
      </c>
      <c r="AU639" s="188" t="s">
        <v>88</v>
      </c>
      <c r="AY639" s="19" t="s">
        <v>162</v>
      </c>
      <c r="BE639" s="189">
        <f>IF(N639="základní",J639,0)</f>
        <v>0</v>
      </c>
      <c r="BF639" s="189">
        <f>IF(N639="snížená",J639,0)</f>
        <v>0</v>
      </c>
      <c r="BG639" s="189">
        <f>IF(N639="zákl. přenesená",J639,0)</f>
        <v>0</v>
      </c>
      <c r="BH639" s="189">
        <f>IF(N639="sníž. přenesená",J639,0)</f>
        <v>0</v>
      </c>
      <c r="BI639" s="189">
        <f>IF(N639="nulová",J639,0)</f>
        <v>0</v>
      </c>
      <c r="BJ639" s="19" t="s">
        <v>86</v>
      </c>
      <c r="BK639" s="189">
        <f>ROUND(I639*H639,2)</f>
        <v>0</v>
      </c>
      <c r="BL639" s="19" t="s">
        <v>168</v>
      </c>
      <c r="BM639" s="188" t="s">
        <v>732</v>
      </c>
    </row>
    <row r="640" spans="1:65" s="2" customFormat="1" ht="28.8">
      <c r="A640" s="37"/>
      <c r="B640" s="38"/>
      <c r="C640" s="39"/>
      <c r="D640" s="190" t="s">
        <v>170</v>
      </c>
      <c r="E640" s="39"/>
      <c r="F640" s="191" t="s">
        <v>724</v>
      </c>
      <c r="G640" s="39"/>
      <c r="H640" s="39"/>
      <c r="I640" s="192"/>
      <c r="J640" s="39"/>
      <c r="K640" s="39"/>
      <c r="L640" s="42"/>
      <c r="M640" s="193"/>
      <c r="N640" s="194"/>
      <c r="O640" s="67"/>
      <c r="P640" s="67"/>
      <c r="Q640" s="67"/>
      <c r="R640" s="67"/>
      <c r="S640" s="67"/>
      <c r="T640" s="68"/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T640" s="19" t="s">
        <v>170</v>
      </c>
      <c r="AU640" s="19" t="s">
        <v>88</v>
      </c>
    </row>
    <row r="641" spans="1:65" s="13" customFormat="1" ht="10.199999999999999">
      <c r="B641" s="195"/>
      <c r="C641" s="196"/>
      <c r="D641" s="190" t="s">
        <v>172</v>
      </c>
      <c r="E641" s="197" t="s">
        <v>32</v>
      </c>
      <c r="F641" s="198" t="s">
        <v>173</v>
      </c>
      <c r="G641" s="196"/>
      <c r="H641" s="197" t="s">
        <v>32</v>
      </c>
      <c r="I641" s="199"/>
      <c r="J641" s="196"/>
      <c r="K641" s="196"/>
      <c r="L641" s="200"/>
      <c r="M641" s="201"/>
      <c r="N641" s="202"/>
      <c r="O641" s="202"/>
      <c r="P641" s="202"/>
      <c r="Q641" s="202"/>
      <c r="R641" s="202"/>
      <c r="S641" s="202"/>
      <c r="T641" s="203"/>
      <c r="AT641" s="204" t="s">
        <v>172</v>
      </c>
      <c r="AU641" s="204" t="s">
        <v>88</v>
      </c>
      <c r="AV641" s="13" t="s">
        <v>86</v>
      </c>
      <c r="AW641" s="13" t="s">
        <v>39</v>
      </c>
      <c r="AX641" s="13" t="s">
        <v>78</v>
      </c>
      <c r="AY641" s="204" t="s">
        <v>162</v>
      </c>
    </row>
    <row r="642" spans="1:65" s="14" customFormat="1" ht="30.6">
      <c r="B642" s="205"/>
      <c r="C642" s="206"/>
      <c r="D642" s="190" t="s">
        <v>172</v>
      </c>
      <c r="E642" s="207" t="s">
        <v>32</v>
      </c>
      <c r="F642" s="208" t="s">
        <v>718</v>
      </c>
      <c r="G642" s="206"/>
      <c r="H642" s="209">
        <v>179.435</v>
      </c>
      <c r="I642" s="210"/>
      <c r="J642" s="206"/>
      <c r="K642" s="206"/>
      <c r="L642" s="211"/>
      <c r="M642" s="212"/>
      <c r="N642" s="213"/>
      <c r="O642" s="213"/>
      <c r="P642" s="213"/>
      <c r="Q642" s="213"/>
      <c r="R642" s="213"/>
      <c r="S642" s="213"/>
      <c r="T642" s="214"/>
      <c r="AT642" s="215" t="s">
        <v>172</v>
      </c>
      <c r="AU642" s="215" t="s">
        <v>88</v>
      </c>
      <c r="AV642" s="14" t="s">
        <v>88</v>
      </c>
      <c r="AW642" s="14" t="s">
        <v>39</v>
      </c>
      <c r="AX642" s="14" t="s">
        <v>78</v>
      </c>
      <c r="AY642" s="215" t="s">
        <v>162</v>
      </c>
    </row>
    <row r="643" spans="1:65" s="14" customFormat="1" ht="10.199999999999999">
      <c r="B643" s="205"/>
      <c r="C643" s="206"/>
      <c r="D643" s="190" t="s">
        <v>172</v>
      </c>
      <c r="E643" s="207" t="s">
        <v>32</v>
      </c>
      <c r="F643" s="208" t="s">
        <v>719</v>
      </c>
      <c r="G643" s="206"/>
      <c r="H643" s="209">
        <v>39.15</v>
      </c>
      <c r="I643" s="210"/>
      <c r="J643" s="206"/>
      <c r="K643" s="206"/>
      <c r="L643" s="211"/>
      <c r="M643" s="212"/>
      <c r="N643" s="213"/>
      <c r="O643" s="213"/>
      <c r="P643" s="213"/>
      <c r="Q643" s="213"/>
      <c r="R643" s="213"/>
      <c r="S643" s="213"/>
      <c r="T643" s="214"/>
      <c r="AT643" s="215" t="s">
        <v>172</v>
      </c>
      <c r="AU643" s="215" t="s">
        <v>88</v>
      </c>
      <c r="AV643" s="14" t="s">
        <v>88</v>
      </c>
      <c r="AW643" s="14" t="s">
        <v>39</v>
      </c>
      <c r="AX643" s="14" t="s">
        <v>78</v>
      </c>
      <c r="AY643" s="215" t="s">
        <v>162</v>
      </c>
    </row>
    <row r="644" spans="1:65" s="15" customFormat="1" ht="10.199999999999999">
      <c r="B644" s="216"/>
      <c r="C644" s="217"/>
      <c r="D644" s="190" t="s">
        <v>172</v>
      </c>
      <c r="E644" s="218" t="s">
        <v>32</v>
      </c>
      <c r="F644" s="219" t="s">
        <v>175</v>
      </c>
      <c r="G644" s="217"/>
      <c r="H644" s="220">
        <v>218.58500000000001</v>
      </c>
      <c r="I644" s="221"/>
      <c r="J644" s="217"/>
      <c r="K644" s="217"/>
      <c r="L644" s="222"/>
      <c r="M644" s="223"/>
      <c r="N644" s="224"/>
      <c r="O644" s="224"/>
      <c r="P644" s="224"/>
      <c r="Q644" s="224"/>
      <c r="R644" s="224"/>
      <c r="S644" s="224"/>
      <c r="T644" s="225"/>
      <c r="AT644" s="226" t="s">
        <v>172</v>
      </c>
      <c r="AU644" s="226" t="s">
        <v>88</v>
      </c>
      <c r="AV644" s="15" t="s">
        <v>168</v>
      </c>
      <c r="AW644" s="15" t="s">
        <v>39</v>
      </c>
      <c r="AX644" s="15" t="s">
        <v>86</v>
      </c>
      <c r="AY644" s="226" t="s">
        <v>162</v>
      </c>
    </row>
    <row r="645" spans="1:65" s="2" customFormat="1" ht="14.4" customHeight="1">
      <c r="A645" s="37"/>
      <c r="B645" s="38"/>
      <c r="C645" s="177" t="s">
        <v>733</v>
      </c>
      <c r="D645" s="177" t="s">
        <v>164</v>
      </c>
      <c r="E645" s="178" t="s">
        <v>734</v>
      </c>
      <c r="F645" s="179" t="s">
        <v>735</v>
      </c>
      <c r="G645" s="180" t="s">
        <v>94</v>
      </c>
      <c r="H645" s="181">
        <v>10113.18</v>
      </c>
      <c r="I645" s="182"/>
      <c r="J645" s="183">
        <f>ROUND(I645*H645,2)</f>
        <v>0</v>
      </c>
      <c r="K645" s="179" t="s">
        <v>167</v>
      </c>
      <c r="L645" s="42"/>
      <c r="M645" s="184" t="s">
        <v>32</v>
      </c>
      <c r="N645" s="185" t="s">
        <v>49</v>
      </c>
      <c r="O645" s="67"/>
      <c r="P645" s="186">
        <f>O645*H645</f>
        <v>0</v>
      </c>
      <c r="Q645" s="186">
        <v>0</v>
      </c>
      <c r="R645" s="186">
        <f>Q645*H645</f>
        <v>0</v>
      </c>
      <c r="S645" s="186">
        <v>0</v>
      </c>
      <c r="T645" s="187">
        <f>S645*H645</f>
        <v>0</v>
      </c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R645" s="188" t="s">
        <v>168</v>
      </c>
      <c r="AT645" s="188" t="s">
        <v>164</v>
      </c>
      <c r="AU645" s="188" t="s">
        <v>88</v>
      </c>
      <c r="AY645" s="19" t="s">
        <v>162</v>
      </c>
      <c r="BE645" s="189">
        <f>IF(N645="základní",J645,0)</f>
        <v>0</v>
      </c>
      <c r="BF645" s="189">
        <f>IF(N645="snížená",J645,0)</f>
        <v>0</v>
      </c>
      <c r="BG645" s="189">
        <f>IF(N645="zákl. přenesená",J645,0)</f>
        <v>0</v>
      </c>
      <c r="BH645" s="189">
        <f>IF(N645="sníž. přenesená",J645,0)</f>
        <v>0</v>
      </c>
      <c r="BI645" s="189">
        <f>IF(N645="nulová",J645,0)</f>
        <v>0</v>
      </c>
      <c r="BJ645" s="19" t="s">
        <v>86</v>
      </c>
      <c r="BK645" s="189">
        <f>ROUND(I645*H645,2)</f>
        <v>0</v>
      </c>
      <c r="BL645" s="19" t="s">
        <v>168</v>
      </c>
      <c r="BM645" s="188" t="s">
        <v>736</v>
      </c>
    </row>
    <row r="646" spans="1:65" s="2" customFormat="1" ht="57.6">
      <c r="A646" s="37"/>
      <c r="B646" s="38"/>
      <c r="C646" s="39"/>
      <c r="D646" s="190" t="s">
        <v>170</v>
      </c>
      <c r="E646" s="39"/>
      <c r="F646" s="191" t="s">
        <v>737</v>
      </c>
      <c r="G646" s="39"/>
      <c r="H646" s="39"/>
      <c r="I646" s="192"/>
      <c r="J646" s="39"/>
      <c r="K646" s="39"/>
      <c r="L646" s="42"/>
      <c r="M646" s="193"/>
      <c r="N646" s="194"/>
      <c r="O646" s="67"/>
      <c r="P646" s="67"/>
      <c r="Q646" s="67"/>
      <c r="R646" s="67"/>
      <c r="S646" s="67"/>
      <c r="T646" s="68"/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T646" s="19" t="s">
        <v>170</v>
      </c>
      <c r="AU646" s="19" t="s">
        <v>88</v>
      </c>
    </row>
    <row r="647" spans="1:65" s="13" customFormat="1" ht="10.199999999999999">
      <c r="B647" s="195"/>
      <c r="C647" s="196"/>
      <c r="D647" s="190" t="s">
        <v>172</v>
      </c>
      <c r="E647" s="197" t="s">
        <v>32</v>
      </c>
      <c r="F647" s="198" t="s">
        <v>173</v>
      </c>
      <c r="G647" s="196"/>
      <c r="H647" s="197" t="s">
        <v>32</v>
      </c>
      <c r="I647" s="199"/>
      <c r="J647" s="196"/>
      <c r="K647" s="196"/>
      <c r="L647" s="200"/>
      <c r="M647" s="201"/>
      <c r="N647" s="202"/>
      <c r="O647" s="202"/>
      <c r="P647" s="202"/>
      <c r="Q647" s="202"/>
      <c r="R647" s="202"/>
      <c r="S647" s="202"/>
      <c r="T647" s="203"/>
      <c r="AT647" s="204" t="s">
        <v>172</v>
      </c>
      <c r="AU647" s="204" t="s">
        <v>88</v>
      </c>
      <c r="AV647" s="13" t="s">
        <v>86</v>
      </c>
      <c r="AW647" s="13" t="s">
        <v>39</v>
      </c>
      <c r="AX647" s="13" t="s">
        <v>78</v>
      </c>
      <c r="AY647" s="204" t="s">
        <v>162</v>
      </c>
    </row>
    <row r="648" spans="1:65" s="13" customFormat="1" ht="10.199999999999999">
      <c r="B648" s="195"/>
      <c r="C648" s="196"/>
      <c r="D648" s="190" t="s">
        <v>172</v>
      </c>
      <c r="E648" s="197" t="s">
        <v>32</v>
      </c>
      <c r="F648" s="198" t="s">
        <v>188</v>
      </c>
      <c r="G648" s="196"/>
      <c r="H648" s="197" t="s">
        <v>32</v>
      </c>
      <c r="I648" s="199"/>
      <c r="J648" s="196"/>
      <c r="K648" s="196"/>
      <c r="L648" s="200"/>
      <c r="M648" s="201"/>
      <c r="N648" s="202"/>
      <c r="O648" s="202"/>
      <c r="P648" s="202"/>
      <c r="Q648" s="202"/>
      <c r="R648" s="202"/>
      <c r="S648" s="202"/>
      <c r="T648" s="203"/>
      <c r="AT648" s="204" t="s">
        <v>172</v>
      </c>
      <c r="AU648" s="204" t="s">
        <v>88</v>
      </c>
      <c r="AV648" s="13" t="s">
        <v>86</v>
      </c>
      <c r="AW648" s="13" t="s">
        <v>39</v>
      </c>
      <c r="AX648" s="13" t="s">
        <v>78</v>
      </c>
      <c r="AY648" s="204" t="s">
        <v>162</v>
      </c>
    </row>
    <row r="649" spans="1:65" s="13" customFormat="1" ht="10.199999999999999">
      <c r="B649" s="195"/>
      <c r="C649" s="196"/>
      <c r="D649" s="190" t="s">
        <v>172</v>
      </c>
      <c r="E649" s="197" t="s">
        <v>32</v>
      </c>
      <c r="F649" s="198" t="s">
        <v>738</v>
      </c>
      <c r="G649" s="196"/>
      <c r="H649" s="197" t="s">
        <v>32</v>
      </c>
      <c r="I649" s="199"/>
      <c r="J649" s="196"/>
      <c r="K649" s="196"/>
      <c r="L649" s="200"/>
      <c r="M649" s="201"/>
      <c r="N649" s="202"/>
      <c r="O649" s="202"/>
      <c r="P649" s="202"/>
      <c r="Q649" s="202"/>
      <c r="R649" s="202"/>
      <c r="S649" s="202"/>
      <c r="T649" s="203"/>
      <c r="AT649" s="204" t="s">
        <v>172</v>
      </c>
      <c r="AU649" s="204" t="s">
        <v>88</v>
      </c>
      <c r="AV649" s="13" t="s">
        <v>86</v>
      </c>
      <c r="AW649" s="13" t="s">
        <v>39</v>
      </c>
      <c r="AX649" s="13" t="s">
        <v>78</v>
      </c>
      <c r="AY649" s="204" t="s">
        <v>162</v>
      </c>
    </row>
    <row r="650" spans="1:65" s="14" customFormat="1" ht="10.199999999999999">
      <c r="B650" s="205"/>
      <c r="C650" s="206"/>
      <c r="D650" s="190" t="s">
        <v>172</v>
      </c>
      <c r="E650" s="207" t="s">
        <v>32</v>
      </c>
      <c r="F650" s="208" t="s">
        <v>739</v>
      </c>
      <c r="G650" s="206"/>
      <c r="H650" s="209">
        <v>2318.4</v>
      </c>
      <c r="I650" s="210"/>
      <c r="J650" s="206"/>
      <c r="K650" s="206"/>
      <c r="L650" s="211"/>
      <c r="M650" s="212"/>
      <c r="N650" s="213"/>
      <c r="O650" s="213"/>
      <c r="P650" s="213"/>
      <c r="Q650" s="213"/>
      <c r="R650" s="213"/>
      <c r="S650" s="213"/>
      <c r="T650" s="214"/>
      <c r="AT650" s="215" t="s">
        <v>172</v>
      </c>
      <c r="AU650" s="215" t="s">
        <v>88</v>
      </c>
      <c r="AV650" s="14" t="s">
        <v>88</v>
      </c>
      <c r="AW650" s="14" t="s">
        <v>39</v>
      </c>
      <c r="AX650" s="14" t="s">
        <v>78</v>
      </c>
      <c r="AY650" s="215" t="s">
        <v>162</v>
      </c>
    </row>
    <row r="651" spans="1:65" s="14" customFormat="1" ht="10.199999999999999">
      <c r="B651" s="205"/>
      <c r="C651" s="206"/>
      <c r="D651" s="190" t="s">
        <v>172</v>
      </c>
      <c r="E651" s="207" t="s">
        <v>32</v>
      </c>
      <c r="F651" s="208" t="s">
        <v>740</v>
      </c>
      <c r="G651" s="206"/>
      <c r="H651" s="209">
        <v>114.66</v>
      </c>
      <c r="I651" s="210"/>
      <c r="J651" s="206"/>
      <c r="K651" s="206"/>
      <c r="L651" s="211"/>
      <c r="M651" s="212"/>
      <c r="N651" s="213"/>
      <c r="O651" s="213"/>
      <c r="P651" s="213"/>
      <c r="Q651" s="213"/>
      <c r="R651" s="213"/>
      <c r="S651" s="213"/>
      <c r="T651" s="214"/>
      <c r="AT651" s="215" t="s">
        <v>172</v>
      </c>
      <c r="AU651" s="215" t="s">
        <v>88</v>
      </c>
      <c r="AV651" s="14" t="s">
        <v>88</v>
      </c>
      <c r="AW651" s="14" t="s">
        <v>39</v>
      </c>
      <c r="AX651" s="14" t="s">
        <v>78</v>
      </c>
      <c r="AY651" s="215" t="s">
        <v>162</v>
      </c>
    </row>
    <row r="652" spans="1:65" s="14" customFormat="1" ht="10.199999999999999">
      <c r="B652" s="205"/>
      <c r="C652" s="206"/>
      <c r="D652" s="190" t="s">
        <v>172</v>
      </c>
      <c r="E652" s="207" t="s">
        <v>32</v>
      </c>
      <c r="F652" s="208" t="s">
        <v>741</v>
      </c>
      <c r="G652" s="206"/>
      <c r="H652" s="209">
        <v>5972.96</v>
      </c>
      <c r="I652" s="210"/>
      <c r="J652" s="206"/>
      <c r="K652" s="206"/>
      <c r="L652" s="211"/>
      <c r="M652" s="212"/>
      <c r="N652" s="213"/>
      <c r="O652" s="213"/>
      <c r="P652" s="213"/>
      <c r="Q652" s="213"/>
      <c r="R652" s="213"/>
      <c r="S652" s="213"/>
      <c r="T652" s="214"/>
      <c r="AT652" s="215" t="s">
        <v>172</v>
      </c>
      <c r="AU652" s="215" t="s">
        <v>88</v>
      </c>
      <c r="AV652" s="14" t="s">
        <v>88</v>
      </c>
      <c r="AW652" s="14" t="s">
        <v>39</v>
      </c>
      <c r="AX652" s="14" t="s">
        <v>78</v>
      </c>
      <c r="AY652" s="215" t="s">
        <v>162</v>
      </c>
    </row>
    <row r="653" spans="1:65" s="14" customFormat="1" ht="10.199999999999999">
      <c r="B653" s="205"/>
      <c r="C653" s="206"/>
      <c r="D653" s="190" t="s">
        <v>172</v>
      </c>
      <c r="E653" s="207" t="s">
        <v>32</v>
      </c>
      <c r="F653" s="208" t="s">
        <v>742</v>
      </c>
      <c r="G653" s="206"/>
      <c r="H653" s="209">
        <v>1547</v>
      </c>
      <c r="I653" s="210"/>
      <c r="J653" s="206"/>
      <c r="K653" s="206"/>
      <c r="L653" s="211"/>
      <c r="M653" s="212"/>
      <c r="N653" s="213"/>
      <c r="O653" s="213"/>
      <c r="P653" s="213"/>
      <c r="Q653" s="213"/>
      <c r="R653" s="213"/>
      <c r="S653" s="213"/>
      <c r="T653" s="214"/>
      <c r="AT653" s="215" t="s">
        <v>172</v>
      </c>
      <c r="AU653" s="215" t="s">
        <v>88</v>
      </c>
      <c r="AV653" s="14" t="s">
        <v>88</v>
      </c>
      <c r="AW653" s="14" t="s">
        <v>39</v>
      </c>
      <c r="AX653" s="14" t="s">
        <v>78</v>
      </c>
      <c r="AY653" s="215" t="s">
        <v>162</v>
      </c>
    </row>
    <row r="654" spans="1:65" s="14" customFormat="1" ht="10.199999999999999">
      <c r="B654" s="205"/>
      <c r="C654" s="206"/>
      <c r="D654" s="190" t="s">
        <v>172</v>
      </c>
      <c r="E654" s="207" t="s">
        <v>32</v>
      </c>
      <c r="F654" s="208" t="s">
        <v>743</v>
      </c>
      <c r="G654" s="206"/>
      <c r="H654" s="209">
        <v>121.38</v>
      </c>
      <c r="I654" s="210"/>
      <c r="J654" s="206"/>
      <c r="K654" s="206"/>
      <c r="L654" s="211"/>
      <c r="M654" s="212"/>
      <c r="N654" s="213"/>
      <c r="O654" s="213"/>
      <c r="P654" s="213"/>
      <c r="Q654" s="213"/>
      <c r="R654" s="213"/>
      <c r="S654" s="213"/>
      <c r="T654" s="214"/>
      <c r="AT654" s="215" t="s">
        <v>172</v>
      </c>
      <c r="AU654" s="215" t="s">
        <v>88</v>
      </c>
      <c r="AV654" s="14" t="s">
        <v>88</v>
      </c>
      <c r="AW654" s="14" t="s">
        <v>39</v>
      </c>
      <c r="AX654" s="14" t="s">
        <v>78</v>
      </c>
      <c r="AY654" s="215" t="s">
        <v>162</v>
      </c>
    </row>
    <row r="655" spans="1:65" s="14" customFormat="1" ht="10.199999999999999">
      <c r="B655" s="205"/>
      <c r="C655" s="206"/>
      <c r="D655" s="190" t="s">
        <v>172</v>
      </c>
      <c r="E655" s="207" t="s">
        <v>32</v>
      </c>
      <c r="F655" s="208" t="s">
        <v>744</v>
      </c>
      <c r="G655" s="206"/>
      <c r="H655" s="209">
        <v>38.78</v>
      </c>
      <c r="I655" s="210"/>
      <c r="J655" s="206"/>
      <c r="K655" s="206"/>
      <c r="L655" s="211"/>
      <c r="M655" s="212"/>
      <c r="N655" s="213"/>
      <c r="O655" s="213"/>
      <c r="P655" s="213"/>
      <c r="Q655" s="213"/>
      <c r="R655" s="213"/>
      <c r="S655" s="213"/>
      <c r="T655" s="214"/>
      <c r="AT655" s="215" t="s">
        <v>172</v>
      </c>
      <c r="AU655" s="215" t="s">
        <v>88</v>
      </c>
      <c r="AV655" s="14" t="s">
        <v>88</v>
      </c>
      <c r="AW655" s="14" t="s">
        <v>39</v>
      </c>
      <c r="AX655" s="14" t="s">
        <v>78</v>
      </c>
      <c r="AY655" s="215" t="s">
        <v>162</v>
      </c>
    </row>
    <row r="656" spans="1:65" s="15" customFormat="1" ht="10.199999999999999">
      <c r="B656" s="216"/>
      <c r="C656" s="217"/>
      <c r="D656" s="190" t="s">
        <v>172</v>
      </c>
      <c r="E656" s="218" t="s">
        <v>32</v>
      </c>
      <c r="F656" s="219" t="s">
        <v>175</v>
      </c>
      <c r="G656" s="217"/>
      <c r="H656" s="220">
        <v>10113.18</v>
      </c>
      <c r="I656" s="221"/>
      <c r="J656" s="217"/>
      <c r="K656" s="217"/>
      <c r="L656" s="222"/>
      <c r="M656" s="223"/>
      <c r="N656" s="224"/>
      <c r="O656" s="224"/>
      <c r="P656" s="224"/>
      <c r="Q656" s="224"/>
      <c r="R656" s="224"/>
      <c r="S656" s="224"/>
      <c r="T656" s="225"/>
      <c r="AT656" s="226" t="s">
        <v>172</v>
      </c>
      <c r="AU656" s="226" t="s">
        <v>88</v>
      </c>
      <c r="AV656" s="15" t="s">
        <v>168</v>
      </c>
      <c r="AW656" s="15" t="s">
        <v>39</v>
      </c>
      <c r="AX656" s="15" t="s">
        <v>86</v>
      </c>
      <c r="AY656" s="226" t="s">
        <v>162</v>
      </c>
    </row>
    <row r="657" spans="1:65" s="2" customFormat="1" ht="14.4" customHeight="1">
      <c r="A657" s="37"/>
      <c r="B657" s="38"/>
      <c r="C657" s="177" t="s">
        <v>745</v>
      </c>
      <c r="D657" s="177" t="s">
        <v>164</v>
      </c>
      <c r="E657" s="178" t="s">
        <v>746</v>
      </c>
      <c r="F657" s="179" t="s">
        <v>747</v>
      </c>
      <c r="G657" s="180" t="s">
        <v>99</v>
      </c>
      <c r="H657" s="181">
        <v>5.5</v>
      </c>
      <c r="I657" s="182"/>
      <c r="J657" s="183">
        <f>ROUND(I657*H657,2)</f>
        <v>0</v>
      </c>
      <c r="K657" s="179" t="s">
        <v>167</v>
      </c>
      <c r="L657" s="42"/>
      <c r="M657" s="184" t="s">
        <v>32</v>
      </c>
      <c r="N657" s="185" t="s">
        <v>49</v>
      </c>
      <c r="O657" s="67"/>
      <c r="P657" s="186">
        <f>O657*H657</f>
        <v>0</v>
      </c>
      <c r="Q657" s="186">
        <v>0.29221000000000003</v>
      </c>
      <c r="R657" s="186">
        <f>Q657*H657</f>
        <v>1.6071550000000001</v>
      </c>
      <c r="S657" s="186">
        <v>0</v>
      </c>
      <c r="T657" s="187">
        <f>S657*H657</f>
        <v>0</v>
      </c>
      <c r="U657" s="37"/>
      <c r="V657" s="37"/>
      <c r="W657" s="37"/>
      <c r="X657" s="37"/>
      <c r="Y657" s="37"/>
      <c r="Z657" s="37"/>
      <c r="AA657" s="37"/>
      <c r="AB657" s="37"/>
      <c r="AC657" s="37"/>
      <c r="AD657" s="37"/>
      <c r="AE657" s="37"/>
      <c r="AR657" s="188" t="s">
        <v>168</v>
      </c>
      <c r="AT657" s="188" t="s">
        <v>164</v>
      </c>
      <c r="AU657" s="188" t="s">
        <v>88</v>
      </c>
      <c r="AY657" s="19" t="s">
        <v>162</v>
      </c>
      <c r="BE657" s="189">
        <f>IF(N657="základní",J657,0)</f>
        <v>0</v>
      </c>
      <c r="BF657" s="189">
        <f>IF(N657="snížená",J657,0)</f>
        <v>0</v>
      </c>
      <c r="BG657" s="189">
        <f>IF(N657="zákl. přenesená",J657,0)</f>
        <v>0</v>
      </c>
      <c r="BH657" s="189">
        <f>IF(N657="sníž. přenesená",J657,0)</f>
        <v>0</v>
      </c>
      <c r="BI657" s="189">
        <f>IF(N657="nulová",J657,0)</f>
        <v>0</v>
      </c>
      <c r="BJ657" s="19" t="s">
        <v>86</v>
      </c>
      <c r="BK657" s="189">
        <f>ROUND(I657*H657,2)</f>
        <v>0</v>
      </c>
      <c r="BL657" s="19" t="s">
        <v>168</v>
      </c>
      <c r="BM657" s="188" t="s">
        <v>748</v>
      </c>
    </row>
    <row r="658" spans="1:65" s="2" customFormat="1" ht="38.4">
      <c r="A658" s="37"/>
      <c r="B658" s="38"/>
      <c r="C658" s="39"/>
      <c r="D658" s="190" t="s">
        <v>170</v>
      </c>
      <c r="E658" s="39"/>
      <c r="F658" s="191" t="s">
        <v>749</v>
      </c>
      <c r="G658" s="39"/>
      <c r="H658" s="39"/>
      <c r="I658" s="192"/>
      <c r="J658" s="39"/>
      <c r="K658" s="39"/>
      <c r="L658" s="42"/>
      <c r="M658" s="193"/>
      <c r="N658" s="194"/>
      <c r="O658" s="67"/>
      <c r="P658" s="67"/>
      <c r="Q658" s="67"/>
      <c r="R658" s="67"/>
      <c r="S658" s="67"/>
      <c r="T658" s="68"/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T658" s="19" t="s">
        <v>170</v>
      </c>
      <c r="AU658" s="19" t="s">
        <v>88</v>
      </c>
    </row>
    <row r="659" spans="1:65" s="13" customFormat="1" ht="10.199999999999999">
      <c r="B659" s="195"/>
      <c r="C659" s="196"/>
      <c r="D659" s="190" t="s">
        <v>172</v>
      </c>
      <c r="E659" s="197" t="s">
        <v>32</v>
      </c>
      <c r="F659" s="198" t="s">
        <v>173</v>
      </c>
      <c r="G659" s="196"/>
      <c r="H659" s="197" t="s">
        <v>32</v>
      </c>
      <c r="I659" s="199"/>
      <c r="J659" s="196"/>
      <c r="K659" s="196"/>
      <c r="L659" s="200"/>
      <c r="M659" s="201"/>
      <c r="N659" s="202"/>
      <c r="O659" s="202"/>
      <c r="P659" s="202"/>
      <c r="Q659" s="202"/>
      <c r="R659" s="202"/>
      <c r="S659" s="202"/>
      <c r="T659" s="203"/>
      <c r="AT659" s="204" t="s">
        <v>172</v>
      </c>
      <c r="AU659" s="204" t="s">
        <v>88</v>
      </c>
      <c r="AV659" s="13" t="s">
        <v>86</v>
      </c>
      <c r="AW659" s="13" t="s">
        <v>39</v>
      </c>
      <c r="AX659" s="13" t="s">
        <v>78</v>
      </c>
      <c r="AY659" s="204" t="s">
        <v>162</v>
      </c>
    </row>
    <row r="660" spans="1:65" s="14" customFormat="1" ht="10.199999999999999">
      <c r="B660" s="205"/>
      <c r="C660" s="206"/>
      <c r="D660" s="190" t="s">
        <v>172</v>
      </c>
      <c r="E660" s="207" t="s">
        <v>32</v>
      </c>
      <c r="F660" s="208" t="s">
        <v>750</v>
      </c>
      <c r="G660" s="206"/>
      <c r="H660" s="209">
        <v>5.5</v>
      </c>
      <c r="I660" s="210"/>
      <c r="J660" s="206"/>
      <c r="K660" s="206"/>
      <c r="L660" s="211"/>
      <c r="M660" s="212"/>
      <c r="N660" s="213"/>
      <c r="O660" s="213"/>
      <c r="P660" s="213"/>
      <c r="Q660" s="213"/>
      <c r="R660" s="213"/>
      <c r="S660" s="213"/>
      <c r="T660" s="214"/>
      <c r="AT660" s="215" t="s">
        <v>172</v>
      </c>
      <c r="AU660" s="215" t="s">
        <v>88</v>
      </c>
      <c r="AV660" s="14" t="s">
        <v>88</v>
      </c>
      <c r="AW660" s="14" t="s">
        <v>39</v>
      </c>
      <c r="AX660" s="14" t="s">
        <v>78</v>
      </c>
      <c r="AY660" s="215" t="s">
        <v>162</v>
      </c>
    </row>
    <row r="661" spans="1:65" s="15" customFormat="1" ht="10.199999999999999">
      <c r="B661" s="216"/>
      <c r="C661" s="217"/>
      <c r="D661" s="190" t="s">
        <v>172</v>
      </c>
      <c r="E661" s="218" t="s">
        <v>32</v>
      </c>
      <c r="F661" s="219" t="s">
        <v>175</v>
      </c>
      <c r="G661" s="217"/>
      <c r="H661" s="220">
        <v>5.5</v>
      </c>
      <c r="I661" s="221"/>
      <c r="J661" s="217"/>
      <c r="K661" s="217"/>
      <c r="L661" s="222"/>
      <c r="M661" s="223"/>
      <c r="N661" s="224"/>
      <c r="O661" s="224"/>
      <c r="P661" s="224"/>
      <c r="Q661" s="224"/>
      <c r="R661" s="224"/>
      <c r="S661" s="224"/>
      <c r="T661" s="225"/>
      <c r="AT661" s="226" t="s">
        <v>172</v>
      </c>
      <c r="AU661" s="226" t="s">
        <v>88</v>
      </c>
      <c r="AV661" s="15" t="s">
        <v>168</v>
      </c>
      <c r="AW661" s="15" t="s">
        <v>39</v>
      </c>
      <c r="AX661" s="15" t="s">
        <v>86</v>
      </c>
      <c r="AY661" s="226" t="s">
        <v>162</v>
      </c>
    </row>
    <row r="662" spans="1:65" s="2" customFormat="1" ht="14.4" customHeight="1">
      <c r="A662" s="37"/>
      <c r="B662" s="38"/>
      <c r="C662" s="227" t="s">
        <v>751</v>
      </c>
      <c r="D662" s="227" t="s">
        <v>264</v>
      </c>
      <c r="E662" s="228" t="s">
        <v>752</v>
      </c>
      <c r="F662" s="229" t="s">
        <v>753</v>
      </c>
      <c r="G662" s="230" t="s">
        <v>567</v>
      </c>
      <c r="H662" s="231">
        <v>5.05</v>
      </c>
      <c r="I662" s="232"/>
      <c r="J662" s="233">
        <f>ROUND(I662*H662,2)</f>
        <v>0</v>
      </c>
      <c r="K662" s="229" t="s">
        <v>32</v>
      </c>
      <c r="L662" s="234"/>
      <c r="M662" s="235" t="s">
        <v>32</v>
      </c>
      <c r="N662" s="236" t="s">
        <v>49</v>
      </c>
      <c r="O662" s="67"/>
      <c r="P662" s="186">
        <f>O662*H662</f>
        <v>0</v>
      </c>
      <c r="Q662" s="186">
        <v>9.8699999999999996E-2</v>
      </c>
      <c r="R662" s="186">
        <f>Q662*H662</f>
        <v>0.49843499999999996</v>
      </c>
      <c r="S662" s="186">
        <v>0</v>
      </c>
      <c r="T662" s="187">
        <f>S662*H662</f>
        <v>0</v>
      </c>
      <c r="U662" s="37"/>
      <c r="V662" s="37"/>
      <c r="W662" s="37"/>
      <c r="X662" s="37"/>
      <c r="Y662" s="37"/>
      <c r="Z662" s="37"/>
      <c r="AA662" s="37"/>
      <c r="AB662" s="37"/>
      <c r="AC662" s="37"/>
      <c r="AD662" s="37"/>
      <c r="AE662" s="37"/>
      <c r="AR662" s="188" t="s">
        <v>207</v>
      </c>
      <c r="AT662" s="188" t="s">
        <v>264</v>
      </c>
      <c r="AU662" s="188" t="s">
        <v>88</v>
      </c>
      <c r="AY662" s="19" t="s">
        <v>162</v>
      </c>
      <c r="BE662" s="189">
        <f>IF(N662="základní",J662,0)</f>
        <v>0</v>
      </c>
      <c r="BF662" s="189">
        <f>IF(N662="snížená",J662,0)</f>
        <v>0</v>
      </c>
      <c r="BG662" s="189">
        <f>IF(N662="zákl. přenesená",J662,0)</f>
        <v>0</v>
      </c>
      <c r="BH662" s="189">
        <f>IF(N662="sníž. přenesená",J662,0)</f>
        <v>0</v>
      </c>
      <c r="BI662" s="189">
        <f>IF(N662="nulová",J662,0)</f>
        <v>0</v>
      </c>
      <c r="BJ662" s="19" t="s">
        <v>86</v>
      </c>
      <c r="BK662" s="189">
        <f>ROUND(I662*H662,2)</f>
        <v>0</v>
      </c>
      <c r="BL662" s="19" t="s">
        <v>168</v>
      </c>
      <c r="BM662" s="188" t="s">
        <v>754</v>
      </c>
    </row>
    <row r="663" spans="1:65" s="14" customFormat="1" ht="10.199999999999999">
      <c r="B663" s="205"/>
      <c r="C663" s="206"/>
      <c r="D663" s="190" t="s">
        <v>172</v>
      </c>
      <c r="E663" s="206"/>
      <c r="F663" s="208" t="s">
        <v>755</v>
      </c>
      <c r="G663" s="206"/>
      <c r="H663" s="209">
        <v>5.05</v>
      </c>
      <c r="I663" s="210"/>
      <c r="J663" s="206"/>
      <c r="K663" s="206"/>
      <c r="L663" s="211"/>
      <c r="M663" s="212"/>
      <c r="N663" s="213"/>
      <c r="O663" s="213"/>
      <c r="P663" s="213"/>
      <c r="Q663" s="213"/>
      <c r="R663" s="213"/>
      <c r="S663" s="213"/>
      <c r="T663" s="214"/>
      <c r="AT663" s="215" t="s">
        <v>172</v>
      </c>
      <c r="AU663" s="215" t="s">
        <v>88</v>
      </c>
      <c r="AV663" s="14" t="s">
        <v>88</v>
      </c>
      <c r="AW663" s="14" t="s">
        <v>4</v>
      </c>
      <c r="AX663" s="14" t="s">
        <v>86</v>
      </c>
      <c r="AY663" s="215" t="s">
        <v>162</v>
      </c>
    </row>
    <row r="664" spans="1:65" s="2" customFormat="1" ht="14.4" customHeight="1">
      <c r="A664" s="37"/>
      <c r="B664" s="38"/>
      <c r="C664" s="227" t="s">
        <v>756</v>
      </c>
      <c r="D664" s="227" t="s">
        <v>264</v>
      </c>
      <c r="E664" s="228" t="s">
        <v>757</v>
      </c>
      <c r="F664" s="229" t="s">
        <v>758</v>
      </c>
      <c r="G664" s="230" t="s">
        <v>567</v>
      </c>
      <c r="H664" s="231">
        <v>1.01</v>
      </c>
      <c r="I664" s="232"/>
      <c r="J664" s="233">
        <f>ROUND(I664*H664,2)</f>
        <v>0</v>
      </c>
      <c r="K664" s="229" t="s">
        <v>32</v>
      </c>
      <c r="L664" s="234"/>
      <c r="M664" s="235" t="s">
        <v>32</v>
      </c>
      <c r="N664" s="236" t="s">
        <v>49</v>
      </c>
      <c r="O664" s="67"/>
      <c r="P664" s="186">
        <f>O664*H664</f>
        <v>0</v>
      </c>
      <c r="Q664" s="186">
        <v>7.9100000000000004E-2</v>
      </c>
      <c r="R664" s="186">
        <f>Q664*H664</f>
        <v>7.9891000000000004E-2</v>
      </c>
      <c r="S664" s="186">
        <v>0</v>
      </c>
      <c r="T664" s="187">
        <f>S664*H664</f>
        <v>0</v>
      </c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R664" s="188" t="s">
        <v>207</v>
      </c>
      <c r="AT664" s="188" t="s">
        <v>264</v>
      </c>
      <c r="AU664" s="188" t="s">
        <v>88</v>
      </c>
      <c r="AY664" s="19" t="s">
        <v>162</v>
      </c>
      <c r="BE664" s="189">
        <f>IF(N664="základní",J664,0)</f>
        <v>0</v>
      </c>
      <c r="BF664" s="189">
        <f>IF(N664="snížená",J664,0)</f>
        <v>0</v>
      </c>
      <c r="BG664" s="189">
        <f>IF(N664="zákl. přenesená",J664,0)</f>
        <v>0</v>
      </c>
      <c r="BH664" s="189">
        <f>IF(N664="sníž. přenesená",J664,0)</f>
        <v>0</v>
      </c>
      <c r="BI664" s="189">
        <f>IF(N664="nulová",J664,0)</f>
        <v>0</v>
      </c>
      <c r="BJ664" s="19" t="s">
        <v>86</v>
      </c>
      <c r="BK664" s="189">
        <f>ROUND(I664*H664,2)</f>
        <v>0</v>
      </c>
      <c r="BL664" s="19" t="s">
        <v>168</v>
      </c>
      <c r="BM664" s="188" t="s">
        <v>759</v>
      </c>
    </row>
    <row r="665" spans="1:65" s="14" customFormat="1" ht="10.199999999999999">
      <c r="B665" s="205"/>
      <c r="C665" s="206"/>
      <c r="D665" s="190" t="s">
        <v>172</v>
      </c>
      <c r="E665" s="206"/>
      <c r="F665" s="208" t="s">
        <v>760</v>
      </c>
      <c r="G665" s="206"/>
      <c r="H665" s="209">
        <v>1.01</v>
      </c>
      <c r="I665" s="210"/>
      <c r="J665" s="206"/>
      <c r="K665" s="206"/>
      <c r="L665" s="211"/>
      <c r="M665" s="212"/>
      <c r="N665" s="213"/>
      <c r="O665" s="213"/>
      <c r="P665" s="213"/>
      <c r="Q665" s="213"/>
      <c r="R665" s="213"/>
      <c r="S665" s="213"/>
      <c r="T665" s="214"/>
      <c r="AT665" s="215" t="s">
        <v>172</v>
      </c>
      <c r="AU665" s="215" t="s">
        <v>88</v>
      </c>
      <c r="AV665" s="14" t="s">
        <v>88</v>
      </c>
      <c r="AW665" s="14" t="s">
        <v>4</v>
      </c>
      <c r="AX665" s="14" t="s">
        <v>86</v>
      </c>
      <c r="AY665" s="215" t="s">
        <v>162</v>
      </c>
    </row>
    <row r="666" spans="1:65" s="2" customFormat="1" ht="14.4" customHeight="1">
      <c r="A666" s="37"/>
      <c r="B666" s="38"/>
      <c r="C666" s="227" t="s">
        <v>761</v>
      </c>
      <c r="D666" s="227" t="s">
        <v>264</v>
      </c>
      <c r="E666" s="228" t="s">
        <v>762</v>
      </c>
      <c r="F666" s="229" t="s">
        <v>763</v>
      </c>
      <c r="G666" s="230" t="s">
        <v>567</v>
      </c>
      <c r="H666" s="231">
        <v>2.02</v>
      </c>
      <c r="I666" s="232"/>
      <c r="J666" s="233">
        <f>ROUND(I666*H666,2)</f>
        <v>0</v>
      </c>
      <c r="K666" s="229" t="s">
        <v>32</v>
      </c>
      <c r="L666" s="234"/>
      <c r="M666" s="235" t="s">
        <v>32</v>
      </c>
      <c r="N666" s="236" t="s">
        <v>49</v>
      </c>
      <c r="O666" s="67"/>
      <c r="P666" s="186">
        <f>O666*H666</f>
        <v>0</v>
      </c>
      <c r="Q666" s="186">
        <v>1.1999999999999999E-3</v>
      </c>
      <c r="R666" s="186">
        <f>Q666*H666</f>
        <v>2.4239999999999999E-3</v>
      </c>
      <c r="S666" s="186">
        <v>0</v>
      </c>
      <c r="T666" s="187">
        <f>S666*H666</f>
        <v>0</v>
      </c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R666" s="188" t="s">
        <v>207</v>
      </c>
      <c r="AT666" s="188" t="s">
        <v>264</v>
      </c>
      <c r="AU666" s="188" t="s">
        <v>88</v>
      </c>
      <c r="AY666" s="19" t="s">
        <v>162</v>
      </c>
      <c r="BE666" s="189">
        <f>IF(N666="základní",J666,0)</f>
        <v>0</v>
      </c>
      <c r="BF666" s="189">
        <f>IF(N666="snížená",J666,0)</f>
        <v>0</v>
      </c>
      <c r="BG666" s="189">
        <f>IF(N666="zákl. přenesená",J666,0)</f>
        <v>0</v>
      </c>
      <c r="BH666" s="189">
        <f>IF(N666="sníž. přenesená",J666,0)</f>
        <v>0</v>
      </c>
      <c r="BI666" s="189">
        <f>IF(N666="nulová",J666,0)</f>
        <v>0</v>
      </c>
      <c r="BJ666" s="19" t="s">
        <v>86</v>
      </c>
      <c r="BK666" s="189">
        <f>ROUND(I666*H666,2)</f>
        <v>0</v>
      </c>
      <c r="BL666" s="19" t="s">
        <v>168</v>
      </c>
      <c r="BM666" s="188" t="s">
        <v>764</v>
      </c>
    </row>
    <row r="667" spans="1:65" s="14" customFormat="1" ht="10.199999999999999">
      <c r="B667" s="205"/>
      <c r="C667" s="206"/>
      <c r="D667" s="190" t="s">
        <v>172</v>
      </c>
      <c r="E667" s="206"/>
      <c r="F667" s="208" t="s">
        <v>765</v>
      </c>
      <c r="G667" s="206"/>
      <c r="H667" s="209">
        <v>2.02</v>
      </c>
      <c r="I667" s="210"/>
      <c r="J667" s="206"/>
      <c r="K667" s="206"/>
      <c r="L667" s="211"/>
      <c r="M667" s="212"/>
      <c r="N667" s="213"/>
      <c r="O667" s="213"/>
      <c r="P667" s="213"/>
      <c r="Q667" s="213"/>
      <c r="R667" s="213"/>
      <c r="S667" s="213"/>
      <c r="T667" s="214"/>
      <c r="AT667" s="215" t="s">
        <v>172</v>
      </c>
      <c r="AU667" s="215" t="s">
        <v>88</v>
      </c>
      <c r="AV667" s="14" t="s">
        <v>88</v>
      </c>
      <c r="AW667" s="14" t="s">
        <v>4</v>
      </c>
      <c r="AX667" s="14" t="s">
        <v>86</v>
      </c>
      <c r="AY667" s="215" t="s">
        <v>162</v>
      </c>
    </row>
    <row r="668" spans="1:65" s="2" customFormat="1" ht="14.4" customHeight="1">
      <c r="A668" s="37"/>
      <c r="B668" s="38"/>
      <c r="C668" s="177" t="s">
        <v>766</v>
      </c>
      <c r="D668" s="177" t="s">
        <v>164</v>
      </c>
      <c r="E668" s="178" t="s">
        <v>767</v>
      </c>
      <c r="F668" s="179" t="s">
        <v>768</v>
      </c>
      <c r="G668" s="180" t="s">
        <v>94</v>
      </c>
      <c r="H668" s="181">
        <v>1385.67</v>
      </c>
      <c r="I668" s="182"/>
      <c r="J668" s="183">
        <f>ROUND(I668*H668,2)</f>
        <v>0</v>
      </c>
      <c r="K668" s="179" t="s">
        <v>167</v>
      </c>
      <c r="L668" s="42"/>
      <c r="M668" s="184" t="s">
        <v>32</v>
      </c>
      <c r="N668" s="185" t="s">
        <v>49</v>
      </c>
      <c r="O668" s="67"/>
      <c r="P668" s="186">
        <f>O668*H668</f>
        <v>0</v>
      </c>
      <c r="Q668" s="186">
        <v>0</v>
      </c>
      <c r="R668" s="186">
        <f>Q668*H668</f>
        <v>0</v>
      </c>
      <c r="S668" s="186">
        <v>2.0000000000000001E-4</v>
      </c>
      <c r="T668" s="187">
        <f>S668*H668</f>
        <v>0.27713400000000005</v>
      </c>
      <c r="U668" s="37"/>
      <c r="V668" s="37"/>
      <c r="W668" s="37"/>
      <c r="X668" s="37"/>
      <c r="Y668" s="37"/>
      <c r="Z668" s="37"/>
      <c r="AA668" s="37"/>
      <c r="AB668" s="37"/>
      <c r="AC668" s="37"/>
      <c r="AD668" s="37"/>
      <c r="AE668" s="37"/>
      <c r="AR668" s="188" t="s">
        <v>168</v>
      </c>
      <c r="AT668" s="188" t="s">
        <v>164</v>
      </c>
      <c r="AU668" s="188" t="s">
        <v>88</v>
      </c>
      <c r="AY668" s="19" t="s">
        <v>162</v>
      </c>
      <c r="BE668" s="189">
        <f>IF(N668="základní",J668,0)</f>
        <v>0</v>
      </c>
      <c r="BF668" s="189">
        <f>IF(N668="snížená",J668,0)</f>
        <v>0</v>
      </c>
      <c r="BG668" s="189">
        <f>IF(N668="zákl. přenesená",J668,0)</f>
        <v>0</v>
      </c>
      <c r="BH668" s="189">
        <f>IF(N668="sníž. přenesená",J668,0)</f>
        <v>0</v>
      </c>
      <c r="BI668" s="189">
        <f>IF(N668="nulová",J668,0)</f>
        <v>0</v>
      </c>
      <c r="BJ668" s="19" t="s">
        <v>86</v>
      </c>
      <c r="BK668" s="189">
        <f>ROUND(I668*H668,2)</f>
        <v>0</v>
      </c>
      <c r="BL668" s="19" t="s">
        <v>168</v>
      </c>
      <c r="BM668" s="188" t="s">
        <v>769</v>
      </c>
    </row>
    <row r="669" spans="1:65" s="2" customFormat="1" ht="76.8">
      <c r="A669" s="37"/>
      <c r="B669" s="38"/>
      <c r="C669" s="39"/>
      <c r="D669" s="190" t="s">
        <v>170</v>
      </c>
      <c r="E669" s="39"/>
      <c r="F669" s="191" t="s">
        <v>770</v>
      </c>
      <c r="G669" s="39"/>
      <c r="H669" s="39"/>
      <c r="I669" s="192"/>
      <c r="J669" s="39"/>
      <c r="K669" s="39"/>
      <c r="L669" s="42"/>
      <c r="M669" s="193"/>
      <c r="N669" s="194"/>
      <c r="O669" s="67"/>
      <c r="P669" s="67"/>
      <c r="Q669" s="67"/>
      <c r="R669" s="67"/>
      <c r="S669" s="67"/>
      <c r="T669" s="68"/>
      <c r="U669" s="37"/>
      <c r="V669" s="37"/>
      <c r="W669" s="37"/>
      <c r="X669" s="37"/>
      <c r="Y669" s="37"/>
      <c r="Z669" s="37"/>
      <c r="AA669" s="37"/>
      <c r="AB669" s="37"/>
      <c r="AC669" s="37"/>
      <c r="AD669" s="37"/>
      <c r="AE669" s="37"/>
      <c r="AT669" s="19" t="s">
        <v>170</v>
      </c>
      <c r="AU669" s="19" t="s">
        <v>88</v>
      </c>
    </row>
    <row r="670" spans="1:65" s="13" customFormat="1" ht="10.199999999999999">
      <c r="B670" s="195"/>
      <c r="C670" s="196"/>
      <c r="D670" s="190" t="s">
        <v>172</v>
      </c>
      <c r="E670" s="197" t="s">
        <v>32</v>
      </c>
      <c r="F670" s="198" t="s">
        <v>173</v>
      </c>
      <c r="G670" s="196"/>
      <c r="H670" s="197" t="s">
        <v>32</v>
      </c>
      <c r="I670" s="199"/>
      <c r="J670" s="196"/>
      <c r="K670" s="196"/>
      <c r="L670" s="200"/>
      <c r="M670" s="201"/>
      <c r="N670" s="202"/>
      <c r="O670" s="202"/>
      <c r="P670" s="202"/>
      <c r="Q670" s="202"/>
      <c r="R670" s="202"/>
      <c r="S670" s="202"/>
      <c r="T670" s="203"/>
      <c r="AT670" s="204" t="s">
        <v>172</v>
      </c>
      <c r="AU670" s="204" t="s">
        <v>88</v>
      </c>
      <c r="AV670" s="13" t="s">
        <v>86</v>
      </c>
      <c r="AW670" s="13" t="s">
        <v>39</v>
      </c>
      <c r="AX670" s="13" t="s">
        <v>78</v>
      </c>
      <c r="AY670" s="204" t="s">
        <v>162</v>
      </c>
    </row>
    <row r="671" spans="1:65" s="13" customFormat="1" ht="10.199999999999999">
      <c r="B671" s="195"/>
      <c r="C671" s="196"/>
      <c r="D671" s="190" t="s">
        <v>172</v>
      </c>
      <c r="E671" s="197" t="s">
        <v>32</v>
      </c>
      <c r="F671" s="198" t="s">
        <v>771</v>
      </c>
      <c r="G671" s="196"/>
      <c r="H671" s="197" t="s">
        <v>32</v>
      </c>
      <c r="I671" s="199"/>
      <c r="J671" s="196"/>
      <c r="K671" s="196"/>
      <c r="L671" s="200"/>
      <c r="M671" s="201"/>
      <c r="N671" s="202"/>
      <c r="O671" s="202"/>
      <c r="P671" s="202"/>
      <c r="Q671" s="202"/>
      <c r="R671" s="202"/>
      <c r="S671" s="202"/>
      <c r="T671" s="203"/>
      <c r="AT671" s="204" t="s">
        <v>172</v>
      </c>
      <c r="AU671" s="204" t="s">
        <v>88</v>
      </c>
      <c r="AV671" s="13" t="s">
        <v>86</v>
      </c>
      <c r="AW671" s="13" t="s">
        <v>39</v>
      </c>
      <c r="AX671" s="13" t="s">
        <v>78</v>
      </c>
      <c r="AY671" s="204" t="s">
        <v>162</v>
      </c>
    </row>
    <row r="672" spans="1:65" s="14" customFormat="1" ht="10.199999999999999">
      <c r="B672" s="205"/>
      <c r="C672" s="206"/>
      <c r="D672" s="190" t="s">
        <v>172</v>
      </c>
      <c r="E672" s="207" t="s">
        <v>32</v>
      </c>
      <c r="F672" s="208" t="s">
        <v>108</v>
      </c>
      <c r="G672" s="206"/>
      <c r="H672" s="209">
        <v>165.6</v>
      </c>
      <c r="I672" s="210"/>
      <c r="J672" s="206"/>
      <c r="K672" s="206"/>
      <c r="L672" s="211"/>
      <c r="M672" s="212"/>
      <c r="N672" s="213"/>
      <c r="O672" s="213"/>
      <c r="P672" s="213"/>
      <c r="Q672" s="213"/>
      <c r="R672" s="213"/>
      <c r="S672" s="213"/>
      <c r="T672" s="214"/>
      <c r="AT672" s="215" t="s">
        <v>172</v>
      </c>
      <c r="AU672" s="215" t="s">
        <v>88</v>
      </c>
      <c r="AV672" s="14" t="s">
        <v>88</v>
      </c>
      <c r="AW672" s="14" t="s">
        <v>39</v>
      </c>
      <c r="AX672" s="14" t="s">
        <v>78</v>
      </c>
      <c r="AY672" s="215" t="s">
        <v>162</v>
      </c>
    </row>
    <row r="673" spans="1:65" s="14" customFormat="1" ht="10.199999999999999">
      <c r="B673" s="205"/>
      <c r="C673" s="206"/>
      <c r="D673" s="190" t="s">
        <v>172</v>
      </c>
      <c r="E673" s="207" t="s">
        <v>32</v>
      </c>
      <c r="F673" s="208" t="s">
        <v>115</v>
      </c>
      <c r="G673" s="206"/>
      <c r="H673" s="209">
        <v>426.64</v>
      </c>
      <c r="I673" s="210"/>
      <c r="J673" s="206"/>
      <c r="K673" s="206"/>
      <c r="L673" s="211"/>
      <c r="M673" s="212"/>
      <c r="N673" s="213"/>
      <c r="O673" s="213"/>
      <c r="P673" s="213"/>
      <c r="Q673" s="213"/>
      <c r="R673" s="213"/>
      <c r="S673" s="213"/>
      <c r="T673" s="214"/>
      <c r="AT673" s="215" t="s">
        <v>172</v>
      </c>
      <c r="AU673" s="215" t="s">
        <v>88</v>
      </c>
      <c r="AV673" s="14" t="s">
        <v>88</v>
      </c>
      <c r="AW673" s="14" t="s">
        <v>39</v>
      </c>
      <c r="AX673" s="14" t="s">
        <v>78</v>
      </c>
      <c r="AY673" s="215" t="s">
        <v>162</v>
      </c>
    </row>
    <row r="674" spans="1:65" s="14" customFormat="1" ht="10.199999999999999">
      <c r="B674" s="205"/>
      <c r="C674" s="206"/>
      <c r="D674" s="190" t="s">
        <v>172</v>
      </c>
      <c r="E674" s="207" t="s">
        <v>32</v>
      </c>
      <c r="F674" s="208" t="s">
        <v>119</v>
      </c>
      <c r="G674" s="206"/>
      <c r="H674" s="209">
        <v>110.5</v>
      </c>
      <c r="I674" s="210"/>
      <c r="J674" s="206"/>
      <c r="K674" s="206"/>
      <c r="L674" s="211"/>
      <c r="M674" s="212"/>
      <c r="N674" s="213"/>
      <c r="O674" s="213"/>
      <c r="P674" s="213"/>
      <c r="Q674" s="213"/>
      <c r="R674" s="213"/>
      <c r="S674" s="213"/>
      <c r="T674" s="214"/>
      <c r="AT674" s="215" t="s">
        <v>172</v>
      </c>
      <c r="AU674" s="215" t="s">
        <v>88</v>
      </c>
      <c r="AV674" s="14" t="s">
        <v>88</v>
      </c>
      <c r="AW674" s="14" t="s">
        <v>39</v>
      </c>
      <c r="AX674" s="14" t="s">
        <v>78</v>
      </c>
      <c r="AY674" s="215" t="s">
        <v>162</v>
      </c>
    </row>
    <row r="675" spans="1:65" s="14" customFormat="1" ht="10.199999999999999">
      <c r="B675" s="205"/>
      <c r="C675" s="206"/>
      <c r="D675" s="190" t="s">
        <v>172</v>
      </c>
      <c r="E675" s="207" t="s">
        <v>32</v>
      </c>
      <c r="F675" s="208" t="s">
        <v>122</v>
      </c>
      <c r="G675" s="206"/>
      <c r="H675" s="209">
        <v>674.26</v>
      </c>
      <c r="I675" s="210"/>
      <c r="J675" s="206"/>
      <c r="K675" s="206"/>
      <c r="L675" s="211"/>
      <c r="M675" s="212"/>
      <c r="N675" s="213"/>
      <c r="O675" s="213"/>
      <c r="P675" s="213"/>
      <c r="Q675" s="213"/>
      <c r="R675" s="213"/>
      <c r="S675" s="213"/>
      <c r="T675" s="214"/>
      <c r="AT675" s="215" t="s">
        <v>172</v>
      </c>
      <c r="AU675" s="215" t="s">
        <v>88</v>
      </c>
      <c r="AV675" s="14" t="s">
        <v>88</v>
      </c>
      <c r="AW675" s="14" t="s">
        <v>39</v>
      </c>
      <c r="AX675" s="14" t="s">
        <v>78</v>
      </c>
      <c r="AY675" s="215" t="s">
        <v>162</v>
      </c>
    </row>
    <row r="676" spans="1:65" s="14" customFormat="1" ht="10.199999999999999">
      <c r="B676" s="205"/>
      <c r="C676" s="206"/>
      <c r="D676" s="190" t="s">
        <v>172</v>
      </c>
      <c r="E676" s="207" t="s">
        <v>32</v>
      </c>
      <c r="F676" s="208" t="s">
        <v>125</v>
      </c>
      <c r="G676" s="206"/>
      <c r="H676" s="209">
        <v>8.67</v>
      </c>
      <c r="I676" s="210"/>
      <c r="J676" s="206"/>
      <c r="K676" s="206"/>
      <c r="L676" s="211"/>
      <c r="M676" s="212"/>
      <c r="N676" s="213"/>
      <c r="O676" s="213"/>
      <c r="P676" s="213"/>
      <c r="Q676" s="213"/>
      <c r="R676" s="213"/>
      <c r="S676" s="213"/>
      <c r="T676" s="214"/>
      <c r="AT676" s="215" t="s">
        <v>172</v>
      </c>
      <c r="AU676" s="215" t="s">
        <v>88</v>
      </c>
      <c r="AV676" s="14" t="s">
        <v>88</v>
      </c>
      <c r="AW676" s="14" t="s">
        <v>39</v>
      </c>
      <c r="AX676" s="14" t="s">
        <v>78</v>
      </c>
      <c r="AY676" s="215" t="s">
        <v>162</v>
      </c>
    </row>
    <row r="677" spans="1:65" s="15" customFormat="1" ht="10.199999999999999">
      <c r="B677" s="216"/>
      <c r="C677" s="217"/>
      <c r="D677" s="190" t="s">
        <v>172</v>
      </c>
      <c r="E677" s="218" t="s">
        <v>32</v>
      </c>
      <c r="F677" s="219" t="s">
        <v>175</v>
      </c>
      <c r="G677" s="217"/>
      <c r="H677" s="220">
        <v>1385.67</v>
      </c>
      <c r="I677" s="221"/>
      <c r="J677" s="217"/>
      <c r="K677" s="217"/>
      <c r="L677" s="222"/>
      <c r="M677" s="223"/>
      <c r="N677" s="224"/>
      <c r="O677" s="224"/>
      <c r="P677" s="224"/>
      <c r="Q677" s="224"/>
      <c r="R677" s="224"/>
      <c r="S677" s="224"/>
      <c r="T677" s="225"/>
      <c r="AT677" s="226" t="s">
        <v>172</v>
      </c>
      <c r="AU677" s="226" t="s">
        <v>88</v>
      </c>
      <c r="AV677" s="15" t="s">
        <v>168</v>
      </c>
      <c r="AW677" s="15" t="s">
        <v>39</v>
      </c>
      <c r="AX677" s="15" t="s">
        <v>86</v>
      </c>
      <c r="AY677" s="226" t="s">
        <v>162</v>
      </c>
    </row>
    <row r="678" spans="1:65" s="2" customFormat="1" ht="24.15" customHeight="1">
      <c r="A678" s="37"/>
      <c r="B678" s="38"/>
      <c r="C678" s="177" t="s">
        <v>772</v>
      </c>
      <c r="D678" s="177" t="s">
        <v>164</v>
      </c>
      <c r="E678" s="178" t="s">
        <v>773</v>
      </c>
      <c r="F678" s="179" t="s">
        <v>774</v>
      </c>
      <c r="G678" s="180" t="s">
        <v>94</v>
      </c>
      <c r="H678" s="181">
        <v>1385.67</v>
      </c>
      <c r="I678" s="182"/>
      <c r="J678" s="183">
        <f>ROUND(I678*H678,2)</f>
        <v>0</v>
      </c>
      <c r="K678" s="179" t="s">
        <v>167</v>
      </c>
      <c r="L678" s="42"/>
      <c r="M678" s="184" t="s">
        <v>32</v>
      </c>
      <c r="N678" s="185" t="s">
        <v>49</v>
      </c>
      <c r="O678" s="67"/>
      <c r="P678" s="186">
        <f>O678*H678</f>
        <v>0</v>
      </c>
      <c r="Q678" s="186">
        <v>0</v>
      </c>
      <c r="R678" s="186">
        <f>Q678*H678</f>
        <v>0</v>
      </c>
      <c r="S678" s="186">
        <v>0.02</v>
      </c>
      <c r="T678" s="187">
        <f>S678*H678</f>
        <v>27.713400000000004</v>
      </c>
      <c r="U678" s="37"/>
      <c r="V678" s="37"/>
      <c r="W678" s="37"/>
      <c r="X678" s="37"/>
      <c r="Y678" s="37"/>
      <c r="Z678" s="37"/>
      <c r="AA678" s="37"/>
      <c r="AB678" s="37"/>
      <c r="AC678" s="37"/>
      <c r="AD678" s="37"/>
      <c r="AE678" s="37"/>
      <c r="AR678" s="188" t="s">
        <v>168</v>
      </c>
      <c r="AT678" s="188" t="s">
        <v>164</v>
      </c>
      <c r="AU678" s="188" t="s">
        <v>88</v>
      </c>
      <c r="AY678" s="19" t="s">
        <v>162</v>
      </c>
      <c r="BE678" s="189">
        <f>IF(N678="základní",J678,0)</f>
        <v>0</v>
      </c>
      <c r="BF678" s="189">
        <f>IF(N678="snížená",J678,0)</f>
        <v>0</v>
      </c>
      <c r="BG678" s="189">
        <f>IF(N678="zákl. přenesená",J678,0)</f>
        <v>0</v>
      </c>
      <c r="BH678" s="189">
        <f>IF(N678="sníž. přenesená",J678,0)</f>
        <v>0</v>
      </c>
      <c r="BI678" s="189">
        <f>IF(N678="nulová",J678,0)</f>
        <v>0</v>
      </c>
      <c r="BJ678" s="19" t="s">
        <v>86</v>
      </c>
      <c r="BK678" s="189">
        <f>ROUND(I678*H678,2)</f>
        <v>0</v>
      </c>
      <c r="BL678" s="19" t="s">
        <v>168</v>
      </c>
      <c r="BM678" s="188" t="s">
        <v>775</v>
      </c>
    </row>
    <row r="679" spans="1:65" s="2" customFormat="1" ht="76.8">
      <c r="A679" s="37"/>
      <c r="B679" s="38"/>
      <c r="C679" s="39"/>
      <c r="D679" s="190" t="s">
        <v>170</v>
      </c>
      <c r="E679" s="39"/>
      <c r="F679" s="191" t="s">
        <v>770</v>
      </c>
      <c r="G679" s="39"/>
      <c r="H679" s="39"/>
      <c r="I679" s="192"/>
      <c r="J679" s="39"/>
      <c r="K679" s="39"/>
      <c r="L679" s="42"/>
      <c r="M679" s="193"/>
      <c r="N679" s="194"/>
      <c r="O679" s="67"/>
      <c r="P679" s="67"/>
      <c r="Q679" s="67"/>
      <c r="R679" s="67"/>
      <c r="S679" s="67"/>
      <c r="T679" s="68"/>
      <c r="U679" s="37"/>
      <c r="V679" s="37"/>
      <c r="W679" s="37"/>
      <c r="X679" s="37"/>
      <c r="Y679" s="37"/>
      <c r="Z679" s="37"/>
      <c r="AA679" s="37"/>
      <c r="AB679" s="37"/>
      <c r="AC679" s="37"/>
      <c r="AD679" s="37"/>
      <c r="AE679" s="37"/>
      <c r="AT679" s="19" t="s">
        <v>170</v>
      </c>
      <c r="AU679" s="19" t="s">
        <v>88</v>
      </c>
    </row>
    <row r="680" spans="1:65" s="13" customFormat="1" ht="10.199999999999999">
      <c r="B680" s="195"/>
      <c r="C680" s="196"/>
      <c r="D680" s="190" t="s">
        <v>172</v>
      </c>
      <c r="E680" s="197" t="s">
        <v>32</v>
      </c>
      <c r="F680" s="198" t="s">
        <v>173</v>
      </c>
      <c r="G680" s="196"/>
      <c r="H680" s="197" t="s">
        <v>32</v>
      </c>
      <c r="I680" s="199"/>
      <c r="J680" s="196"/>
      <c r="K680" s="196"/>
      <c r="L680" s="200"/>
      <c r="M680" s="201"/>
      <c r="N680" s="202"/>
      <c r="O680" s="202"/>
      <c r="P680" s="202"/>
      <c r="Q680" s="202"/>
      <c r="R680" s="202"/>
      <c r="S680" s="202"/>
      <c r="T680" s="203"/>
      <c r="AT680" s="204" t="s">
        <v>172</v>
      </c>
      <c r="AU680" s="204" t="s">
        <v>88</v>
      </c>
      <c r="AV680" s="13" t="s">
        <v>86</v>
      </c>
      <c r="AW680" s="13" t="s">
        <v>39</v>
      </c>
      <c r="AX680" s="13" t="s">
        <v>78</v>
      </c>
      <c r="AY680" s="204" t="s">
        <v>162</v>
      </c>
    </row>
    <row r="681" spans="1:65" s="13" customFormat="1" ht="10.199999999999999">
      <c r="B681" s="195"/>
      <c r="C681" s="196"/>
      <c r="D681" s="190" t="s">
        <v>172</v>
      </c>
      <c r="E681" s="197" t="s">
        <v>32</v>
      </c>
      <c r="F681" s="198" t="s">
        <v>771</v>
      </c>
      <c r="G681" s="196"/>
      <c r="H681" s="197" t="s">
        <v>32</v>
      </c>
      <c r="I681" s="199"/>
      <c r="J681" s="196"/>
      <c r="K681" s="196"/>
      <c r="L681" s="200"/>
      <c r="M681" s="201"/>
      <c r="N681" s="202"/>
      <c r="O681" s="202"/>
      <c r="P681" s="202"/>
      <c r="Q681" s="202"/>
      <c r="R681" s="202"/>
      <c r="S681" s="202"/>
      <c r="T681" s="203"/>
      <c r="AT681" s="204" t="s">
        <v>172</v>
      </c>
      <c r="AU681" s="204" t="s">
        <v>88</v>
      </c>
      <c r="AV681" s="13" t="s">
        <v>86</v>
      </c>
      <c r="AW681" s="13" t="s">
        <v>39</v>
      </c>
      <c r="AX681" s="13" t="s">
        <v>78</v>
      </c>
      <c r="AY681" s="204" t="s">
        <v>162</v>
      </c>
    </row>
    <row r="682" spans="1:65" s="14" customFormat="1" ht="10.199999999999999">
      <c r="B682" s="205"/>
      <c r="C682" s="206"/>
      <c r="D682" s="190" t="s">
        <v>172</v>
      </c>
      <c r="E682" s="207" t="s">
        <v>32</v>
      </c>
      <c r="F682" s="208" t="s">
        <v>108</v>
      </c>
      <c r="G682" s="206"/>
      <c r="H682" s="209">
        <v>165.6</v>
      </c>
      <c r="I682" s="210"/>
      <c r="J682" s="206"/>
      <c r="K682" s="206"/>
      <c r="L682" s="211"/>
      <c r="M682" s="212"/>
      <c r="N682" s="213"/>
      <c r="O682" s="213"/>
      <c r="P682" s="213"/>
      <c r="Q682" s="213"/>
      <c r="R682" s="213"/>
      <c r="S682" s="213"/>
      <c r="T682" s="214"/>
      <c r="AT682" s="215" t="s">
        <v>172</v>
      </c>
      <c r="AU682" s="215" t="s">
        <v>88</v>
      </c>
      <c r="AV682" s="14" t="s">
        <v>88</v>
      </c>
      <c r="AW682" s="14" t="s">
        <v>39</v>
      </c>
      <c r="AX682" s="14" t="s">
        <v>78</v>
      </c>
      <c r="AY682" s="215" t="s">
        <v>162</v>
      </c>
    </row>
    <row r="683" spans="1:65" s="14" customFormat="1" ht="10.199999999999999">
      <c r="B683" s="205"/>
      <c r="C683" s="206"/>
      <c r="D683" s="190" t="s">
        <v>172</v>
      </c>
      <c r="E683" s="207" t="s">
        <v>32</v>
      </c>
      <c r="F683" s="208" t="s">
        <v>115</v>
      </c>
      <c r="G683" s="206"/>
      <c r="H683" s="209">
        <v>426.64</v>
      </c>
      <c r="I683" s="210"/>
      <c r="J683" s="206"/>
      <c r="K683" s="206"/>
      <c r="L683" s="211"/>
      <c r="M683" s="212"/>
      <c r="N683" s="213"/>
      <c r="O683" s="213"/>
      <c r="P683" s="213"/>
      <c r="Q683" s="213"/>
      <c r="R683" s="213"/>
      <c r="S683" s="213"/>
      <c r="T683" s="214"/>
      <c r="AT683" s="215" t="s">
        <v>172</v>
      </c>
      <c r="AU683" s="215" t="s">
        <v>88</v>
      </c>
      <c r="AV683" s="14" t="s">
        <v>88</v>
      </c>
      <c r="AW683" s="14" t="s">
        <v>39</v>
      </c>
      <c r="AX683" s="14" t="s">
        <v>78</v>
      </c>
      <c r="AY683" s="215" t="s">
        <v>162</v>
      </c>
    </row>
    <row r="684" spans="1:65" s="14" customFormat="1" ht="10.199999999999999">
      <c r="B684" s="205"/>
      <c r="C684" s="206"/>
      <c r="D684" s="190" t="s">
        <v>172</v>
      </c>
      <c r="E684" s="207" t="s">
        <v>32</v>
      </c>
      <c r="F684" s="208" t="s">
        <v>119</v>
      </c>
      <c r="G684" s="206"/>
      <c r="H684" s="209">
        <v>110.5</v>
      </c>
      <c r="I684" s="210"/>
      <c r="J684" s="206"/>
      <c r="K684" s="206"/>
      <c r="L684" s="211"/>
      <c r="M684" s="212"/>
      <c r="N684" s="213"/>
      <c r="O684" s="213"/>
      <c r="P684" s="213"/>
      <c r="Q684" s="213"/>
      <c r="R684" s="213"/>
      <c r="S684" s="213"/>
      <c r="T684" s="214"/>
      <c r="AT684" s="215" t="s">
        <v>172</v>
      </c>
      <c r="AU684" s="215" t="s">
        <v>88</v>
      </c>
      <c r="AV684" s="14" t="s">
        <v>88</v>
      </c>
      <c r="AW684" s="14" t="s">
        <v>39</v>
      </c>
      <c r="AX684" s="14" t="s">
        <v>78</v>
      </c>
      <c r="AY684" s="215" t="s">
        <v>162</v>
      </c>
    </row>
    <row r="685" spans="1:65" s="14" customFormat="1" ht="10.199999999999999">
      <c r="B685" s="205"/>
      <c r="C685" s="206"/>
      <c r="D685" s="190" t="s">
        <v>172</v>
      </c>
      <c r="E685" s="207" t="s">
        <v>32</v>
      </c>
      <c r="F685" s="208" t="s">
        <v>122</v>
      </c>
      <c r="G685" s="206"/>
      <c r="H685" s="209">
        <v>674.26</v>
      </c>
      <c r="I685" s="210"/>
      <c r="J685" s="206"/>
      <c r="K685" s="206"/>
      <c r="L685" s="211"/>
      <c r="M685" s="212"/>
      <c r="N685" s="213"/>
      <c r="O685" s="213"/>
      <c r="P685" s="213"/>
      <c r="Q685" s="213"/>
      <c r="R685" s="213"/>
      <c r="S685" s="213"/>
      <c r="T685" s="214"/>
      <c r="AT685" s="215" t="s">
        <v>172</v>
      </c>
      <c r="AU685" s="215" t="s">
        <v>88</v>
      </c>
      <c r="AV685" s="14" t="s">
        <v>88</v>
      </c>
      <c r="AW685" s="14" t="s">
        <v>39</v>
      </c>
      <c r="AX685" s="14" t="s">
        <v>78</v>
      </c>
      <c r="AY685" s="215" t="s">
        <v>162</v>
      </c>
    </row>
    <row r="686" spans="1:65" s="14" customFormat="1" ht="10.199999999999999">
      <c r="B686" s="205"/>
      <c r="C686" s="206"/>
      <c r="D686" s="190" t="s">
        <v>172</v>
      </c>
      <c r="E686" s="207" t="s">
        <v>32</v>
      </c>
      <c r="F686" s="208" t="s">
        <v>125</v>
      </c>
      <c r="G686" s="206"/>
      <c r="H686" s="209">
        <v>8.67</v>
      </c>
      <c r="I686" s="210"/>
      <c r="J686" s="206"/>
      <c r="K686" s="206"/>
      <c r="L686" s="211"/>
      <c r="M686" s="212"/>
      <c r="N686" s="213"/>
      <c r="O686" s="213"/>
      <c r="P686" s="213"/>
      <c r="Q686" s="213"/>
      <c r="R686" s="213"/>
      <c r="S686" s="213"/>
      <c r="T686" s="214"/>
      <c r="AT686" s="215" t="s">
        <v>172</v>
      </c>
      <c r="AU686" s="215" t="s">
        <v>88</v>
      </c>
      <c r="AV686" s="14" t="s">
        <v>88</v>
      </c>
      <c r="AW686" s="14" t="s">
        <v>39</v>
      </c>
      <c r="AX686" s="14" t="s">
        <v>78</v>
      </c>
      <c r="AY686" s="215" t="s">
        <v>162</v>
      </c>
    </row>
    <row r="687" spans="1:65" s="15" customFormat="1" ht="10.199999999999999">
      <c r="B687" s="216"/>
      <c r="C687" s="217"/>
      <c r="D687" s="190" t="s">
        <v>172</v>
      </c>
      <c r="E687" s="218" t="s">
        <v>32</v>
      </c>
      <c r="F687" s="219" t="s">
        <v>175</v>
      </c>
      <c r="G687" s="217"/>
      <c r="H687" s="220">
        <v>1385.67</v>
      </c>
      <c r="I687" s="221"/>
      <c r="J687" s="217"/>
      <c r="K687" s="217"/>
      <c r="L687" s="222"/>
      <c r="M687" s="223"/>
      <c r="N687" s="224"/>
      <c r="O687" s="224"/>
      <c r="P687" s="224"/>
      <c r="Q687" s="224"/>
      <c r="R687" s="224"/>
      <c r="S687" s="224"/>
      <c r="T687" s="225"/>
      <c r="AT687" s="226" t="s">
        <v>172</v>
      </c>
      <c r="AU687" s="226" t="s">
        <v>88</v>
      </c>
      <c r="AV687" s="15" t="s">
        <v>168</v>
      </c>
      <c r="AW687" s="15" t="s">
        <v>39</v>
      </c>
      <c r="AX687" s="15" t="s">
        <v>86</v>
      </c>
      <c r="AY687" s="226" t="s">
        <v>162</v>
      </c>
    </row>
    <row r="688" spans="1:65" s="2" customFormat="1" ht="24.15" customHeight="1">
      <c r="A688" s="37"/>
      <c r="B688" s="38"/>
      <c r="C688" s="177" t="s">
        <v>776</v>
      </c>
      <c r="D688" s="177" t="s">
        <v>164</v>
      </c>
      <c r="E688" s="178" t="s">
        <v>777</v>
      </c>
      <c r="F688" s="179" t="s">
        <v>778</v>
      </c>
      <c r="G688" s="180" t="s">
        <v>567</v>
      </c>
      <c r="H688" s="181">
        <v>2</v>
      </c>
      <c r="I688" s="182"/>
      <c r="J688" s="183">
        <f>ROUND(I688*H688,2)</f>
        <v>0</v>
      </c>
      <c r="K688" s="179" t="s">
        <v>167</v>
      </c>
      <c r="L688" s="42"/>
      <c r="M688" s="184" t="s">
        <v>32</v>
      </c>
      <c r="N688" s="185" t="s">
        <v>49</v>
      </c>
      <c r="O688" s="67"/>
      <c r="P688" s="186">
        <f>O688*H688</f>
        <v>0</v>
      </c>
      <c r="Q688" s="186">
        <v>0</v>
      </c>
      <c r="R688" s="186">
        <f>Q688*H688</f>
        <v>0</v>
      </c>
      <c r="S688" s="186">
        <v>0</v>
      </c>
      <c r="T688" s="187">
        <f>S688*H688</f>
        <v>0</v>
      </c>
      <c r="U688" s="37"/>
      <c r="V688" s="37"/>
      <c r="W688" s="37"/>
      <c r="X688" s="37"/>
      <c r="Y688" s="37"/>
      <c r="Z688" s="37"/>
      <c r="AA688" s="37"/>
      <c r="AB688" s="37"/>
      <c r="AC688" s="37"/>
      <c r="AD688" s="37"/>
      <c r="AE688" s="37"/>
      <c r="AR688" s="188" t="s">
        <v>168</v>
      </c>
      <c r="AT688" s="188" t="s">
        <v>164</v>
      </c>
      <c r="AU688" s="188" t="s">
        <v>88</v>
      </c>
      <c r="AY688" s="19" t="s">
        <v>162</v>
      </c>
      <c r="BE688" s="189">
        <f>IF(N688="základní",J688,0)</f>
        <v>0</v>
      </c>
      <c r="BF688" s="189">
        <f>IF(N688="snížená",J688,0)</f>
        <v>0</v>
      </c>
      <c r="BG688" s="189">
        <f>IF(N688="zákl. přenesená",J688,0)</f>
        <v>0</v>
      </c>
      <c r="BH688" s="189">
        <f>IF(N688="sníž. přenesená",J688,0)</f>
        <v>0</v>
      </c>
      <c r="BI688" s="189">
        <f>IF(N688="nulová",J688,0)</f>
        <v>0</v>
      </c>
      <c r="BJ688" s="19" t="s">
        <v>86</v>
      </c>
      <c r="BK688" s="189">
        <f>ROUND(I688*H688,2)</f>
        <v>0</v>
      </c>
      <c r="BL688" s="19" t="s">
        <v>168</v>
      </c>
      <c r="BM688" s="188" t="s">
        <v>779</v>
      </c>
    </row>
    <row r="689" spans="1:65" s="2" customFormat="1" ht="67.2">
      <c r="A689" s="37"/>
      <c r="B689" s="38"/>
      <c r="C689" s="39"/>
      <c r="D689" s="190" t="s">
        <v>170</v>
      </c>
      <c r="E689" s="39"/>
      <c r="F689" s="191" t="s">
        <v>780</v>
      </c>
      <c r="G689" s="39"/>
      <c r="H689" s="39"/>
      <c r="I689" s="192"/>
      <c r="J689" s="39"/>
      <c r="K689" s="39"/>
      <c r="L689" s="42"/>
      <c r="M689" s="193"/>
      <c r="N689" s="194"/>
      <c r="O689" s="67"/>
      <c r="P689" s="67"/>
      <c r="Q689" s="67"/>
      <c r="R689" s="67"/>
      <c r="S689" s="67"/>
      <c r="T689" s="68"/>
      <c r="U689" s="37"/>
      <c r="V689" s="37"/>
      <c r="W689" s="37"/>
      <c r="X689" s="37"/>
      <c r="Y689" s="37"/>
      <c r="Z689" s="37"/>
      <c r="AA689" s="37"/>
      <c r="AB689" s="37"/>
      <c r="AC689" s="37"/>
      <c r="AD689" s="37"/>
      <c r="AE689" s="37"/>
      <c r="AT689" s="19" t="s">
        <v>170</v>
      </c>
      <c r="AU689" s="19" t="s">
        <v>88</v>
      </c>
    </row>
    <row r="690" spans="1:65" s="13" customFormat="1" ht="10.199999999999999">
      <c r="B690" s="195"/>
      <c r="C690" s="196"/>
      <c r="D690" s="190" t="s">
        <v>172</v>
      </c>
      <c r="E690" s="197" t="s">
        <v>32</v>
      </c>
      <c r="F690" s="198" t="s">
        <v>173</v>
      </c>
      <c r="G690" s="196"/>
      <c r="H690" s="197" t="s">
        <v>32</v>
      </c>
      <c r="I690" s="199"/>
      <c r="J690" s="196"/>
      <c r="K690" s="196"/>
      <c r="L690" s="200"/>
      <c r="M690" s="201"/>
      <c r="N690" s="202"/>
      <c r="O690" s="202"/>
      <c r="P690" s="202"/>
      <c r="Q690" s="202"/>
      <c r="R690" s="202"/>
      <c r="S690" s="202"/>
      <c r="T690" s="203"/>
      <c r="AT690" s="204" t="s">
        <v>172</v>
      </c>
      <c r="AU690" s="204" t="s">
        <v>88</v>
      </c>
      <c r="AV690" s="13" t="s">
        <v>86</v>
      </c>
      <c r="AW690" s="13" t="s">
        <v>39</v>
      </c>
      <c r="AX690" s="13" t="s">
        <v>78</v>
      </c>
      <c r="AY690" s="204" t="s">
        <v>162</v>
      </c>
    </row>
    <row r="691" spans="1:65" s="14" customFormat="1" ht="10.199999999999999">
      <c r="B691" s="205"/>
      <c r="C691" s="206"/>
      <c r="D691" s="190" t="s">
        <v>172</v>
      </c>
      <c r="E691" s="207" t="s">
        <v>32</v>
      </c>
      <c r="F691" s="208" t="s">
        <v>650</v>
      </c>
      <c r="G691" s="206"/>
      <c r="H691" s="209">
        <v>1</v>
      </c>
      <c r="I691" s="210"/>
      <c r="J691" s="206"/>
      <c r="K691" s="206"/>
      <c r="L691" s="211"/>
      <c r="M691" s="212"/>
      <c r="N691" s="213"/>
      <c r="O691" s="213"/>
      <c r="P691" s="213"/>
      <c r="Q691" s="213"/>
      <c r="R691" s="213"/>
      <c r="S691" s="213"/>
      <c r="T691" s="214"/>
      <c r="AT691" s="215" t="s">
        <v>172</v>
      </c>
      <c r="AU691" s="215" t="s">
        <v>88</v>
      </c>
      <c r="AV691" s="14" t="s">
        <v>88</v>
      </c>
      <c r="AW691" s="14" t="s">
        <v>39</v>
      </c>
      <c r="AX691" s="14" t="s">
        <v>78</v>
      </c>
      <c r="AY691" s="215" t="s">
        <v>162</v>
      </c>
    </row>
    <row r="692" spans="1:65" s="14" customFormat="1" ht="10.199999999999999">
      <c r="B692" s="205"/>
      <c r="C692" s="206"/>
      <c r="D692" s="190" t="s">
        <v>172</v>
      </c>
      <c r="E692" s="207" t="s">
        <v>32</v>
      </c>
      <c r="F692" s="208" t="s">
        <v>651</v>
      </c>
      <c r="G692" s="206"/>
      <c r="H692" s="209">
        <v>1</v>
      </c>
      <c r="I692" s="210"/>
      <c r="J692" s="206"/>
      <c r="K692" s="206"/>
      <c r="L692" s="211"/>
      <c r="M692" s="212"/>
      <c r="N692" s="213"/>
      <c r="O692" s="213"/>
      <c r="P692" s="213"/>
      <c r="Q692" s="213"/>
      <c r="R692" s="213"/>
      <c r="S692" s="213"/>
      <c r="T692" s="214"/>
      <c r="AT692" s="215" t="s">
        <v>172</v>
      </c>
      <c r="AU692" s="215" t="s">
        <v>88</v>
      </c>
      <c r="AV692" s="14" t="s">
        <v>88</v>
      </c>
      <c r="AW692" s="14" t="s">
        <v>39</v>
      </c>
      <c r="AX692" s="14" t="s">
        <v>78</v>
      </c>
      <c r="AY692" s="215" t="s">
        <v>162</v>
      </c>
    </row>
    <row r="693" spans="1:65" s="15" customFormat="1" ht="10.199999999999999">
      <c r="B693" s="216"/>
      <c r="C693" s="217"/>
      <c r="D693" s="190" t="s">
        <v>172</v>
      </c>
      <c r="E693" s="218" t="s">
        <v>32</v>
      </c>
      <c r="F693" s="219" t="s">
        <v>175</v>
      </c>
      <c r="G693" s="217"/>
      <c r="H693" s="220">
        <v>2</v>
      </c>
      <c r="I693" s="221"/>
      <c r="J693" s="217"/>
      <c r="K693" s="217"/>
      <c r="L693" s="222"/>
      <c r="M693" s="223"/>
      <c r="N693" s="224"/>
      <c r="O693" s="224"/>
      <c r="P693" s="224"/>
      <c r="Q693" s="224"/>
      <c r="R693" s="224"/>
      <c r="S693" s="224"/>
      <c r="T693" s="225"/>
      <c r="AT693" s="226" t="s">
        <v>172</v>
      </c>
      <c r="AU693" s="226" t="s">
        <v>88</v>
      </c>
      <c r="AV693" s="15" t="s">
        <v>168</v>
      </c>
      <c r="AW693" s="15" t="s">
        <v>39</v>
      </c>
      <c r="AX693" s="15" t="s">
        <v>86</v>
      </c>
      <c r="AY693" s="226" t="s">
        <v>162</v>
      </c>
    </row>
    <row r="694" spans="1:65" s="2" customFormat="1" ht="37.799999999999997" customHeight="1">
      <c r="A694" s="37"/>
      <c r="B694" s="38"/>
      <c r="C694" s="177" t="s">
        <v>781</v>
      </c>
      <c r="D694" s="177" t="s">
        <v>164</v>
      </c>
      <c r="E694" s="178" t="s">
        <v>782</v>
      </c>
      <c r="F694" s="179" t="s">
        <v>783</v>
      </c>
      <c r="G694" s="180" t="s">
        <v>94</v>
      </c>
      <c r="H694" s="181">
        <v>3.42</v>
      </c>
      <c r="I694" s="182"/>
      <c r="J694" s="183">
        <f>ROUND(I694*H694,2)</f>
        <v>0</v>
      </c>
      <c r="K694" s="179" t="s">
        <v>167</v>
      </c>
      <c r="L694" s="42"/>
      <c r="M694" s="184" t="s">
        <v>32</v>
      </c>
      <c r="N694" s="185" t="s">
        <v>49</v>
      </c>
      <c r="O694" s="67"/>
      <c r="P694" s="186">
        <f>O694*H694</f>
        <v>0</v>
      </c>
      <c r="Q694" s="186">
        <v>0</v>
      </c>
      <c r="R694" s="186">
        <f>Q694*H694</f>
        <v>0</v>
      </c>
      <c r="S694" s="186">
        <v>0</v>
      </c>
      <c r="T694" s="187">
        <f>S694*H694</f>
        <v>0</v>
      </c>
      <c r="U694" s="37"/>
      <c r="V694" s="37"/>
      <c r="W694" s="37"/>
      <c r="X694" s="37"/>
      <c r="Y694" s="37"/>
      <c r="Z694" s="37"/>
      <c r="AA694" s="37"/>
      <c r="AB694" s="37"/>
      <c r="AC694" s="37"/>
      <c r="AD694" s="37"/>
      <c r="AE694" s="37"/>
      <c r="AR694" s="188" t="s">
        <v>168</v>
      </c>
      <c r="AT694" s="188" t="s">
        <v>164</v>
      </c>
      <c r="AU694" s="188" t="s">
        <v>88</v>
      </c>
      <c r="AY694" s="19" t="s">
        <v>162</v>
      </c>
      <c r="BE694" s="189">
        <f>IF(N694="základní",J694,0)</f>
        <v>0</v>
      </c>
      <c r="BF694" s="189">
        <f>IF(N694="snížená",J694,0)</f>
        <v>0</v>
      </c>
      <c r="BG694" s="189">
        <f>IF(N694="zákl. přenesená",J694,0)</f>
        <v>0</v>
      </c>
      <c r="BH694" s="189">
        <f>IF(N694="sníž. přenesená",J694,0)</f>
        <v>0</v>
      </c>
      <c r="BI694" s="189">
        <f>IF(N694="nulová",J694,0)</f>
        <v>0</v>
      </c>
      <c r="BJ694" s="19" t="s">
        <v>86</v>
      </c>
      <c r="BK694" s="189">
        <f>ROUND(I694*H694,2)</f>
        <v>0</v>
      </c>
      <c r="BL694" s="19" t="s">
        <v>168</v>
      </c>
      <c r="BM694" s="188" t="s">
        <v>784</v>
      </c>
    </row>
    <row r="695" spans="1:65" s="2" customFormat="1" ht="48">
      <c r="A695" s="37"/>
      <c r="B695" s="38"/>
      <c r="C695" s="39"/>
      <c r="D695" s="190" t="s">
        <v>170</v>
      </c>
      <c r="E695" s="39"/>
      <c r="F695" s="191" t="s">
        <v>785</v>
      </c>
      <c r="G695" s="39"/>
      <c r="H695" s="39"/>
      <c r="I695" s="192"/>
      <c r="J695" s="39"/>
      <c r="K695" s="39"/>
      <c r="L695" s="42"/>
      <c r="M695" s="193"/>
      <c r="N695" s="194"/>
      <c r="O695" s="67"/>
      <c r="P695" s="67"/>
      <c r="Q695" s="67"/>
      <c r="R695" s="67"/>
      <c r="S695" s="67"/>
      <c r="T695" s="68"/>
      <c r="U695" s="37"/>
      <c r="V695" s="37"/>
      <c r="W695" s="37"/>
      <c r="X695" s="37"/>
      <c r="Y695" s="37"/>
      <c r="Z695" s="37"/>
      <c r="AA695" s="37"/>
      <c r="AB695" s="37"/>
      <c r="AC695" s="37"/>
      <c r="AD695" s="37"/>
      <c r="AE695" s="37"/>
      <c r="AT695" s="19" t="s">
        <v>170</v>
      </c>
      <c r="AU695" s="19" t="s">
        <v>88</v>
      </c>
    </row>
    <row r="696" spans="1:65" s="14" customFormat="1" ht="10.199999999999999">
      <c r="B696" s="205"/>
      <c r="C696" s="206"/>
      <c r="D696" s="190" t="s">
        <v>172</v>
      </c>
      <c r="E696" s="207" t="s">
        <v>32</v>
      </c>
      <c r="F696" s="208" t="s">
        <v>786</v>
      </c>
      <c r="G696" s="206"/>
      <c r="H696" s="209">
        <v>3.42</v>
      </c>
      <c r="I696" s="210"/>
      <c r="J696" s="206"/>
      <c r="K696" s="206"/>
      <c r="L696" s="211"/>
      <c r="M696" s="212"/>
      <c r="N696" s="213"/>
      <c r="O696" s="213"/>
      <c r="P696" s="213"/>
      <c r="Q696" s="213"/>
      <c r="R696" s="213"/>
      <c r="S696" s="213"/>
      <c r="T696" s="214"/>
      <c r="AT696" s="215" t="s">
        <v>172</v>
      </c>
      <c r="AU696" s="215" t="s">
        <v>88</v>
      </c>
      <c r="AV696" s="14" t="s">
        <v>88</v>
      </c>
      <c r="AW696" s="14" t="s">
        <v>39</v>
      </c>
      <c r="AX696" s="14" t="s">
        <v>86</v>
      </c>
      <c r="AY696" s="215" t="s">
        <v>162</v>
      </c>
    </row>
    <row r="697" spans="1:65" s="12" customFormat="1" ht="22.8" customHeight="1">
      <c r="B697" s="161"/>
      <c r="C697" s="162"/>
      <c r="D697" s="163" t="s">
        <v>77</v>
      </c>
      <c r="E697" s="175" t="s">
        <v>787</v>
      </c>
      <c r="F697" s="175" t="s">
        <v>788</v>
      </c>
      <c r="G697" s="162"/>
      <c r="H697" s="162"/>
      <c r="I697" s="165"/>
      <c r="J697" s="176">
        <f>BK697</f>
        <v>0</v>
      </c>
      <c r="K697" s="162"/>
      <c r="L697" s="167"/>
      <c r="M697" s="168"/>
      <c r="N697" s="169"/>
      <c r="O697" s="169"/>
      <c r="P697" s="170">
        <f>SUM(P698:P766)</f>
        <v>0</v>
      </c>
      <c r="Q697" s="169"/>
      <c r="R697" s="170">
        <f>SUM(R698:R766)</f>
        <v>0</v>
      </c>
      <c r="S697" s="169"/>
      <c r="T697" s="171">
        <f>SUM(T698:T766)</f>
        <v>0</v>
      </c>
      <c r="AR697" s="172" t="s">
        <v>86</v>
      </c>
      <c r="AT697" s="173" t="s">
        <v>77</v>
      </c>
      <c r="AU697" s="173" t="s">
        <v>86</v>
      </c>
      <c r="AY697" s="172" t="s">
        <v>162</v>
      </c>
      <c r="BK697" s="174">
        <f>SUM(BK698:BK766)</f>
        <v>0</v>
      </c>
    </row>
    <row r="698" spans="1:65" s="2" customFormat="1" ht="24.15" customHeight="1">
      <c r="A698" s="37"/>
      <c r="B698" s="38"/>
      <c r="C698" s="177" t="s">
        <v>789</v>
      </c>
      <c r="D698" s="177" t="s">
        <v>164</v>
      </c>
      <c r="E698" s="178" t="s">
        <v>790</v>
      </c>
      <c r="F698" s="179" t="s">
        <v>791</v>
      </c>
      <c r="G698" s="180" t="s">
        <v>267</v>
      </c>
      <c r="H698" s="181">
        <v>506.59500000000003</v>
      </c>
      <c r="I698" s="182"/>
      <c r="J698" s="183">
        <f>ROUND(I698*H698,2)</f>
        <v>0</v>
      </c>
      <c r="K698" s="179" t="s">
        <v>167</v>
      </c>
      <c r="L698" s="42"/>
      <c r="M698" s="184" t="s">
        <v>32</v>
      </c>
      <c r="N698" s="185" t="s">
        <v>49</v>
      </c>
      <c r="O698" s="67"/>
      <c r="P698" s="186">
        <f>O698*H698</f>
        <v>0</v>
      </c>
      <c r="Q698" s="186">
        <v>0</v>
      </c>
      <c r="R698" s="186">
        <f>Q698*H698</f>
        <v>0</v>
      </c>
      <c r="S698" s="186">
        <v>0</v>
      </c>
      <c r="T698" s="187">
        <f>S698*H698</f>
        <v>0</v>
      </c>
      <c r="U698" s="37"/>
      <c r="V698" s="37"/>
      <c r="W698" s="37"/>
      <c r="X698" s="37"/>
      <c r="Y698" s="37"/>
      <c r="Z698" s="37"/>
      <c r="AA698" s="37"/>
      <c r="AB698" s="37"/>
      <c r="AC698" s="37"/>
      <c r="AD698" s="37"/>
      <c r="AE698" s="37"/>
      <c r="AR698" s="188" t="s">
        <v>168</v>
      </c>
      <c r="AT698" s="188" t="s">
        <v>164</v>
      </c>
      <c r="AU698" s="188" t="s">
        <v>88</v>
      </c>
      <c r="AY698" s="19" t="s">
        <v>162</v>
      </c>
      <c r="BE698" s="189">
        <f>IF(N698="základní",J698,0)</f>
        <v>0</v>
      </c>
      <c r="BF698" s="189">
        <f>IF(N698="snížená",J698,0)</f>
        <v>0</v>
      </c>
      <c r="BG698" s="189">
        <f>IF(N698="zákl. přenesená",J698,0)</f>
        <v>0</v>
      </c>
      <c r="BH698" s="189">
        <f>IF(N698="sníž. přenesená",J698,0)</f>
        <v>0</v>
      </c>
      <c r="BI698" s="189">
        <f>IF(N698="nulová",J698,0)</f>
        <v>0</v>
      </c>
      <c r="BJ698" s="19" t="s">
        <v>86</v>
      </c>
      <c r="BK698" s="189">
        <f>ROUND(I698*H698,2)</f>
        <v>0</v>
      </c>
      <c r="BL698" s="19" t="s">
        <v>168</v>
      </c>
      <c r="BM698" s="188" t="s">
        <v>792</v>
      </c>
    </row>
    <row r="699" spans="1:65" s="2" customFormat="1" ht="76.8">
      <c r="A699" s="37"/>
      <c r="B699" s="38"/>
      <c r="C699" s="39"/>
      <c r="D699" s="190" t="s">
        <v>170</v>
      </c>
      <c r="E699" s="39"/>
      <c r="F699" s="191" t="s">
        <v>793</v>
      </c>
      <c r="G699" s="39"/>
      <c r="H699" s="39"/>
      <c r="I699" s="192"/>
      <c r="J699" s="39"/>
      <c r="K699" s="39"/>
      <c r="L699" s="42"/>
      <c r="M699" s="193"/>
      <c r="N699" s="194"/>
      <c r="O699" s="67"/>
      <c r="P699" s="67"/>
      <c r="Q699" s="67"/>
      <c r="R699" s="67"/>
      <c r="S699" s="67"/>
      <c r="T699" s="68"/>
      <c r="U699" s="37"/>
      <c r="V699" s="37"/>
      <c r="W699" s="37"/>
      <c r="X699" s="37"/>
      <c r="Y699" s="37"/>
      <c r="Z699" s="37"/>
      <c r="AA699" s="37"/>
      <c r="AB699" s="37"/>
      <c r="AC699" s="37"/>
      <c r="AD699" s="37"/>
      <c r="AE699" s="37"/>
      <c r="AT699" s="19" t="s">
        <v>170</v>
      </c>
      <c r="AU699" s="19" t="s">
        <v>88</v>
      </c>
    </row>
    <row r="700" spans="1:65" s="14" customFormat="1" ht="10.199999999999999">
      <c r="B700" s="205"/>
      <c r="C700" s="206"/>
      <c r="D700" s="190" t="s">
        <v>172</v>
      </c>
      <c r="E700" s="207" t="s">
        <v>32</v>
      </c>
      <c r="F700" s="208" t="s">
        <v>794</v>
      </c>
      <c r="G700" s="206"/>
      <c r="H700" s="209">
        <v>306.44</v>
      </c>
      <c r="I700" s="210"/>
      <c r="J700" s="206"/>
      <c r="K700" s="206"/>
      <c r="L700" s="211"/>
      <c r="M700" s="212"/>
      <c r="N700" s="213"/>
      <c r="O700" s="213"/>
      <c r="P700" s="213"/>
      <c r="Q700" s="213"/>
      <c r="R700" s="213"/>
      <c r="S700" s="213"/>
      <c r="T700" s="214"/>
      <c r="AT700" s="215" t="s">
        <v>172</v>
      </c>
      <c r="AU700" s="215" t="s">
        <v>88</v>
      </c>
      <c r="AV700" s="14" t="s">
        <v>88</v>
      </c>
      <c r="AW700" s="14" t="s">
        <v>39</v>
      </c>
      <c r="AX700" s="14" t="s">
        <v>78</v>
      </c>
      <c r="AY700" s="215" t="s">
        <v>162</v>
      </c>
    </row>
    <row r="701" spans="1:65" s="14" customFormat="1" ht="10.199999999999999">
      <c r="B701" s="205"/>
      <c r="C701" s="206"/>
      <c r="D701" s="190" t="s">
        <v>172</v>
      </c>
      <c r="E701" s="207" t="s">
        <v>32</v>
      </c>
      <c r="F701" s="208" t="s">
        <v>795</v>
      </c>
      <c r="G701" s="206"/>
      <c r="H701" s="209">
        <v>172.16499999999999</v>
      </c>
      <c r="I701" s="210"/>
      <c r="J701" s="206"/>
      <c r="K701" s="206"/>
      <c r="L701" s="211"/>
      <c r="M701" s="212"/>
      <c r="N701" s="213"/>
      <c r="O701" s="213"/>
      <c r="P701" s="213"/>
      <c r="Q701" s="213"/>
      <c r="R701" s="213"/>
      <c r="S701" s="213"/>
      <c r="T701" s="214"/>
      <c r="AT701" s="215" t="s">
        <v>172</v>
      </c>
      <c r="AU701" s="215" t="s">
        <v>88</v>
      </c>
      <c r="AV701" s="14" t="s">
        <v>88</v>
      </c>
      <c r="AW701" s="14" t="s">
        <v>39</v>
      </c>
      <c r="AX701" s="14" t="s">
        <v>78</v>
      </c>
      <c r="AY701" s="215" t="s">
        <v>162</v>
      </c>
    </row>
    <row r="702" spans="1:65" s="14" customFormat="1" ht="10.199999999999999">
      <c r="B702" s="205"/>
      <c r="C702" s="206"/>
      <c r="D702" s="190" t="s">
        <v>172</v>
      </c>
      <c r="E702" s="207" t="s">
        <v>32</v>
      </c>
      <c r="F702" s="208" t="s">
        <v>796</v>
      </c>
      <c r="G702" s="206"/>
      <c r="H702" s="209">
        <v>27.99</v>
      </c>
      <c r="I702" s="210"/>
      <c r="J702" s="206"/>
      <c r="K702" s="206"/>
      <c r="L702" s="211"/>
      <c r="M702" s="212"/>
      <c r="N702" s="213"/>
      <c r="O702" s="213"/>
      <c r="P702" s="213"/>
      <c r="Q702" s="213"/>
      <c r="R702" s="213"/>
      <c r="S702" s="213"/>
      <c r="T702" s="214"/>
      <c r="AT702" s="215" t="s">
        <v>172</v>
      </c>
      <c r="AU702" s="215" t="s">
        <v>88</v>
      </c>
      <c r="AV702" s="14" t="s">
        <v>88</v>
      </c>
      <c r="AW702" s="14" t="s">
        <v>39</v>
      </c>
      <c r="AX702" s="14" t="s">
        <v>78</v>
      </c>
      <c r="AY702" s="215" t="s">
        <v>162</v>
      </c>
    </row>
    <row r="703" spans="1:65" s="15" customFormat="1" ht="10.199999999999999">
      <c r="B703" s="216"/>
      <c r="C703" s="217"/>
      <c r="D703" s="190" t="s">
        <v>172</v>
      </c>
      <c r="E703" s="218" t="s">
        <v>32</v>
      </c>
      <c r="F703" s="219" t="s">
        <v>175</v>
      </c>
      <c r="G703" s="217"/>
      <c r="H703" s="220">
        <v>506.59500000000003</v>
      </c>
      <c r="I703" s="221"/>
      <c r="J703" s="217"/>
      <c r="K703" s="217"/>
      <c r="L703" s="222"/>
      <c r="M703" s="223"/>
      <c r="N703" s="224"/>
      <c r="O703" s="224"/>
      <c r="P703" s="224"/>
      <c r="Q703" s="224"/>
      <c r="R703" s="224"/>
      <c r="S703" s="224"/>
      <c r="T703" s="225"/>
      <c r="AT703" s="226" t="s">
        <v>172</v>
      </c>
      <c r="AU703" s="226" t="s">
        <v>88</v>
      </c>
      <c r="AV703" s="15" t="s">
        <v>168</v>
      </c>
      <c r="AW703" s="15" t="s">
        <v>39</v>
      </c>
      <c r="AX703" s="15" t="s">
        <v>86</v>
      </c>
      <c r="AY703" s="226" t="s">
        <v>162</v>
      </c>
    </row>
    <row r="704" spans="1:65" s="2" customFormat="1" ht="24.15" customHeight="1">
      <c r="A704" s="37"/>
      <c r="B704" s="38"/>
      <c r="C704" s="177" t="s">
        <v>797</v>
      </c>
      <c r="D704" s="177" t="s">
        <v>164</v>
      </c>
      <c r="E704" s="178" t="s">
        <v>798</v>
      </c>
      <c r="F704" s="179" t="s">
        <v>799</v>
      </c>
      <c r="G704" s="180" t="s">
        <v>267</v>
      </c>
      <c r="H704" s="181">
        <v>9625.3050000000003</v>
      </c>
      <c r="I704" s="182"/>
      <c r="J704" s="183">
        <f>ROUND(I704*H704,2)</f>
        <v>0</v>
      </c>
      <c r="K704" s="179" t="s">
        <v>167</v>
      </c>
      <c r="L704" s="42"/>
      <c r="M704" s="184" t="s">
        <v>32</v>
      </c>
      <c r="N704" s="185" t="s">
        <v>49</v>
      </c>
      <c r="O704" s="67"/>
      <c r="P704" s="186">
        <f>O704*H704</f>
        <v>0</v>
      </c>
      <c r="Q704" s="186">
        <v>0</v>
      </c>
      <c r="R704" s="186">
        <f>Q704*H704</f>
        <v>0</v>
      </c>
      <c r="S704" s="186">
        <v>0</v>
      </c>
      <c r="T704" s="187">
        <f>S704*H704</f>
        <v>0</v>
      </c>
      <c r="U704" s="37"/>
      <c r="V704" s="37"/>
      <c r="W704" s="37"/>
      <c r="X704" s="37"/>
      <c r="Y704" s="37"/>
      <c r="Z704" s="37"/>
      <c r="AA704" s="37"/>
      <c r="AB704" s="37"/>
      <c r="AC704" s="37"/>
      <c r="AD704" s="37"/>
      <c r="AE704" s="37"/>
      <c r="AR704" s="188" t="s">
        <v>168</v>
      </c>
      <c r="AT704" s="188" t="s">
        <v>164</v>
      </c>
      <c r="AU704" s="188" t="s">
        <v>88</v>
      </c>
      <c r="AY704" s="19" t="s">
        <v>162</v>
      </c>
      <c r="BE704" s="189">
        <f>IF(N704="základní",J704,0)</f>
        <v>0</v>
      </c>
      <c r="BF704" s="189">
        <f>IF(N704="snížená",J704,0)</f>
        <v>0</v>
      </c>
      <c r="BG704" s="189">
        <f>IF(N704="zákl. přenesená",J704,0)</f>
        <v>0</v>
      </c>
      <c r="BH704" s="189">
        <f>IF(N704="sníž. přenesená",J704,0)</f>
        <v>0</v>
      </c>
      <c r="BI704" s="189">
        <f>IF(N704="nulová",J704,0)</f>
        <v>0</v>
      </c>
      <c r="BJ704" s="19" t="s">
        <v>86</v>
      </c>
      <c r="BK704" s="189">
        <f>ROUND(I704*H704,2)</f>
        <v>0</v>
      </c>
      <c r="BL704" s="19" t="s">
        <v>168</v>
      </c>
      <c r="BM704" s="188" t="s">
        <v>800</v>
      </c>
    </row>
    <row r="705" spans="1:65" s="2" customFormat="1" ht="76.8">
      <c r="A705" s="37"/>
      <c r="B705" s="38"/>
      <c r="C705" s="39"/>
      <c r="D705" s="190" t="s">
        <v>170</v>
      </c>
      <c r="E705" s="39"/>
      <c r="F705" s="191" t="s">
        <v>793</v>
      </c>
      <c r="G705" s="39"/>
      <c r="H705" s="39"/>
      <c r="I705" s="192"/>
      <c r="J705" s="39"/>
      <c r="K705" s="39"/>
      <c r="L705" s="42"/>
      <c r="M705" s="193"/>
      <c r="N705" s="194"/>
      <c r="O705" s="67"/>
      <c r="P705" s="67"/>
      <c r="Q705" s="67"/>
      <c r="R705" s="67"/>
      <c r="S705" s="67"/>
      <c r="T705" s="68"/>
      <c r="U705" s="37"/>
      <c r="V705" s="37"/>
      <c r="W705" s="37"/>
      <c r="X705" s="37"/>
      <c r="Y705" s="37"/>
      <c r="Z705" s="37"/>
      <c r="AA705" s="37"/>
      <c r="AB705" s="37"/>
      <c r="AC705" s="37"/>
      <c r="AD705" s="37"/>
      <c r="AE705" s="37"/>
      <c r="AT705" s="19" t="s">
        <v>170</v>
      </c>
      <c r="AU705" s="19" t="s">
        <v>88</v>
      </c>
    </row>
    <row r="706" spans="1:65" s="13" customFormat="1" ht="10.199999999999999">
      <c r="B706" s="195"/>
      <c r="C706" s="196"/>
      <c r="D706" s="190" t="s">
        <v>172</v>
      </c>
      <c r="E706" s="197" t="s">
        <v>32</v>
      </c>
      <c r="F706" s="198" t="s">
        <v>801</v>
      </c>
      <c r="G706" s="196"/>
      <c r="H706" s="197" t="s">
        <v>32</v>
      </c>
      <c r="I706" s="199"/>
      <c r="J706" s="196"/>
      <c r="K706" s="196"/>
      <c r="L706" s="200"/>
      <c r="M706" s="201"/>
      <c r="N706" s="202"/>
      <c r="O706" s="202"/>
      <c r="P706" s="202"/>
      <c r="Q706" s="202"/>
      <c r="R706" s="202"/>
      <c r="S706" s="202"/>
      <c r="T706" s="203"/>
      <c r="AT706" s="204" t="s">
        <v>172</v>
      </c>
      <c r="AU706" s="204" t="s">
        <v>88</v>
      </c>
      <c r="AV706" s="13" t="s">
        <v>86</v>
      </c>
      <c r="AW706" s="13" t="s">
        <v>39</v>
      </c>
      <c r="AX706" s="13" t="s">
        <v>78</v>
      </c>
      <c r="AY706" s="204" t="s">
        <v>162</v>
      </c>
    </row>
    <row r="707" spans="1:65" s="14" customFormat="1" ht="10.199999999999999">
      <c r="B707" s="205"/>
      <c r="C707" s="206"/>
      <c r="D707" s="190" t="s">
        <v>172</v>
      </c>
      <c r="E707" s="207" t="s">
        <v>32</v>
      </c>
      <c r="F707" s="208" t="s">
        <v>802</v>
      </c>
      <c r="G707" s="206"/>
      <c r="H707" s="209">
        <v>5822.36</v>
      </c>
      <c r="I707" s="210"/>
      <c r="J707" s="206"/>
      <c r="K707" s="206"/>
      <c r="L707" s="211"/>
      <c r="M707" s="212"/>
      <c r="N707" s="213"/>
      <c r="O707" s="213"/>
      <c r="P707" s="213"/>
      <c r="Q707" s="213"/>
      <c r="R707" s="213"/>
      <c r="S707" s="213"/>
      <c r="T707" s="214"/>
      <c r="AT707" s="215" t="s">
        <v>172</v>
      </c>
      <c r="AU707" s="215" t="s">
        <v>88</v>
      </c>
      <c r="AV707" s="14" t="s">
        <v>88</v>
      </c>
      <c r="AW707" s="14" t="s">
        <v>39</v>
      </c>
      <c r="AX707" s="14" t="s">
        <v>78</v>
      </c>
      <c r="AY707" s="215" t="s">
        <v>162</v>
      </c>
    </row>
    <row r="708" spans="1:65" s="14" customFormat="1" ht="10.199999999999999">
      <c r="B708" s="205"/>
      <c r="C708" s="206"/>
      <c r="D708" s="190" t="s">
        <v>172</v>
      </c>
      <c r="E708" s="207" t="s">
        <v>32</v>
      </c>
      <c r="F708" s="208" t="s">
        <v>803</v>
      </c>
      <c r="G708" s="206"/>
      <c r="H708" s="209">
        <v>3271.1350000000002</v>
      </c>
      <c r="I708" s="210"/>
      <c r="J708" s="206"/>
      <c r="K708" s="206"/>
      <c r="L708" s="211"/>
      <c r="M708" s="212"/>
      <c r="N708" s="213"/>
      <c r="O708" s="213"/>
      <c r="P708" s="213"/>
      <c r="Q708" s="213"/>
      <c r="R708" s="213"/>
      <c r="S708" s="213"/>
      <c r="T708" s="214"/>
      <c r="AT708" s="215" t="s">
        <v>172</v>
      </c>
      <c r="AU708" s="215" t="s">
        <v>88</v>
      </c>
      <c r="AV708" s="14" t="s">
        <v>88</v>
      </c>
      <c r="AW708" s="14" t="s">
        <v>39</v>
      </c>
      <c r="AX708" s="14" t="s">
        <v>78</v>
      </c>
      <c r="AY708" s="215" t="s">
        <v>162</v>
      </c>
    </row>
    <row r="709" spans="1:65" s="14" customFormat="1" ht="10.199999999999999">
      <c r="B709" s="205"/>
      <c r="C709" s="206"/>
      <c r="D709" s="190" t="s">
        <v>172</v>
      </c>
      <c r="E709" s="207" t="s">
        <v>32</v>
      </c>
      <c r="F709" s="208" t="s">
        <v>804</v>
      </c>
      <c r="G709" s="206"/>
      <c r="H709" s="209">
        <v>531.80999999999995</v>
      </c>
      <c r="I709" s="210"/>
      <c r="J709" s="206"/>
      <c r="K709" s="206"/>
      <c r="L709" s="211"/>
      <c r="M709" s="212"/>
      <c r="N709" s="213"/>
      <c r="O709" s="213"/>
      <c r="P709" s="213"/>
      <c r="Q709" s="213"/>
      <c r="R709" s="213"/>
      <c r="S709" s="213"/>
      <c r="T709" s="214"/>
      <c r="AT709" s="215" t="s">
        <v>172</v>
      </c>
      <c r="AU709" s="215" t="s">
        <v>88</v>
      </c>
      <c r="AV709" s="14" t="s">
        <v>88</v>
      </c>
      <c r="AW709" s="14" t="s">
        <v>39</v>
      </c>
      <c r="AX709" s="14" t="s">
        <v>78</v>
      </c>
      <c r="AY709" s="215" t="s">
        <v>162</v>
      </c>
    </row>
    <row r="710" spans="1:65" s="15" customFormat="1" ht="10.199999999999999">
      <c r="B710" s="216"/>
      <c r="C710" s="217"/>
      <c r="D710" s="190" t="s">
        <v>172</v>
      </c>
      <c r="E710" s="218" t="s">
        <v>32</v>
      </c>
      <c r="F710" s="219" t="s">
        <v>175</v>
      </c>
      <c r="G710" s="217"/>
      <c r="H710" s="220">
        <v>9625.3049999999985</v>
      </c>
      <c r="I710" s="221"/>
      <c r="J710" s="217"/>
      <c r="K710" s="217"/>
      <c r="L710" s="222"/>
      <c r="M710" s="223"/>
      <c r="N710" s="224"/>
      <c r="O710" s="224"/>
      <c r="P710" s="224"/>
      <c r="Q710" s="224"/>
      <c r="R710" s="224"/>
      <c r="S710" s="224"/>
      <c r="T710" s="225"/>
      <c r="AT710" s="226" t="s">
        <v>172</v>
      </c>
      <c r="AU710" s="226" t="s">
        <v>88</v>
      </c>
      <c r="AV710" s="15" t="s">
        <v>168</v>
      </c>
      <c r="AW710" s="15" t="s">
        <v>39</v>
      </c>
      <c r="AX710" s="15" t="s">
        <v>86</v>
      </c>
      <c r="AY710" s="226" t="s">
        <v>162</v>
      </c>
    </row>
    <row r="711" spans="1:65" s="2" customFormat="1" ht="24.15" customHeight="1">
      <c r="A711" s="37"/>
      <c r="B711" s="38"/>
      <c r="C711" s="177" t="s">
        <v>805</v>
      </c>
      <c r="D711" s="177" t="s">
        <v>164</v>
      </c>
      <c r="E711" s="178" t="s">
        <v>806</v>
      </c>
      <c r="F711" s="179" t="s">
        <v>807</v>
      </c>
      <c r="G711" s="180" t="s">
        <v>267</v>
      </c>
      <c r="H711" s="181">
        <v>273.11799999999999</v>
      </c>
      <c r="I711" s="182"/>
      <c r="J711" s="183">
        <f>ROUND(I711*H711,2)</f>
        <v>0</v>
      </c>
      <c r="K711" s="179" t="s">
        <v>167</v>
      </c>
      <c r="L711" s="42"/>
      <c r="M711" s="184" t="s">
        <v>32</v>
      </c>
      <c r="N711" s="185" t="s">
        <v>49</v>
      </c>
      <c r="O711" s="67"/>
      <c r="P711" s="186">
        <f>O711*H711</f>
        <v>0</v>
      </c>
      <c r="Q711" s="186">
        <v>0</v>
      </c>
      <c r="R711" s="186">
        <f>Q711*H711</f>
        <v>0</v>
      </c>
      <c r="S711" s="186">
        <v>0</v>
      </c>
      <c r="T711" s="187">
        <f>S711*H711</f>
        <v>0</v>
      </c>
      <c r="U711" s="37"/>
      <c r="V711" s="37"/>
      <c r="W711" s="37"/>
      <c r="X711" s="37"/>
      <c r="Y711" s="37"/>
      <c r="Z711" s="37"/>
      <c r="AA711" s="37"/>
      <c r="AB711" s="37"/>
      <c r="AC711" s="37"/>
      <c r="AD711" s="37"/>
      <c r="AE711" s="37"/>
      <c r="AR711" s="188" t="s">
        <v>168</v>
      </c>
      <c r="AT711" s="188" t="s">
        <v>164</v>
      </c>
      <c r="AU711" s="188" t="s">
        <v>88</v>
      </c>
      <c r="AY711" s="19" t="s">
        <v>162</v>
      </c>
      <c r="BE711" s="189">
        <f>IF(N711="základní",J711,0)</f>
        <v>0</v>
      </c>
      <c r="BF711" s="189">
        <f>IF(N711="snížená",J711,0)</f>
        <v>0</v>
      </c>
      <c r="BG711" s="189">
        <f>IF(N711="zákl. přenesená",J711,0)</f>
        <v>0</v>
      </c>
      <c r="BH711" s="189">
        <f>IF(N711="sníž. přenesená",J711,0)</f>
        <v>0</v>
      </c>
      <c r="BI711" s="189">
        <f>IF(N711="nulová",J711,0)</f>
        <v>0</v>
      </c>
      <c r="BJ711" s="19" t="s">
        <v>86</v>
      </c>
      <c r="BK711" s="189">
        <f>ROUND(I711*H711,2)</f>
        <v>0</v>
      </c>
      <c r="BL711" s="19" t="s">
        <v>168</v>
      </c>
      <c r="BM711" s="188" t="s">
        <v>808</v>
      </c>
    </row>
    <row r="712" spans="1:65" s="2" customFormat="1" ht="76.8">
      <c r="A712" s="37"/>
      <c r="B712" s="38"/>
      <c r="C712" s="39"/>
      <c r="D712" s="190" t="s">
        <v>170</v>
      </c>
      <c r="E712" s="39"/>
      <c r="F712" s="191" t="s">
        <v>793</v>
      </c>
      <c r="G712" s="39"/>
      <c r="H712" s="39"/>
      <c r="I712" s="192"/>
      <c r="J712" s="39"/>
      <c r="K712" s="39"/>
      <c r="L712" s="42"/>
      <c r="M712" s="193"/>
      <c r="N712" s="194"/>
      <c r="O712" s="67"/>
      <c r="P712" s="67"/>
      <c r="Q712" s="67"/>
      <c r="R712" s="67"/>
      <c r="S712" s="67"/>
      <c r="T712" s="68"/>
      <c r="U712" s="37"/>
      <c r="V712" s="37"/>
      <c r="W712" s="37"/>
      <c r="X712" s="37"/>
      <c r="Y712" s="37"/>
      <c r="Z712" s="37"/>
      <c r="AA712" s="37"/>
      <c r="AB712" s="37"/>
      <c r="AC712" s="37"/>
      <c r="AD712" s="37"/>
      <c r="AE712" s="37"/>
      <c r="AT712" s="19" t="s">
        <v>170</v>
      </c>
      <c r="AU712" s="19" t="s">
        <v>88</v>
      </c>
    </row>
    <row r="713" spans="1:65" s="14" customFormat="1" ht="10.199999999999999">
      <c r="B713" s="205"/>
      <c r="C713" s="206"/>
      <c r="D713" s="190" t="s">
        <v>172</v>
      </c>
      <c r="E713" s="207" t="s">
        <v>32</v>
      </c>
      <c r="F713" s="208" t="s">
        <v>809</v>
      </c>
      <c r="G713" s="206"/>
      <c r="H713" s="209">
        <v>154.857</v>
      </c>
      <c r="I713" s="210"/>
      <c r="J713" s="206"/>
      <c r="K713" s="206"/>
      <c r="L713" s="211"/>
      <c r="M713" s="212"/>
      <c r="N713" s="213"/>
      <c r="O713" s="213"/>
      <c r="P713" s="213"/>
      <c r="Q713" s="213"/>
      <c r="R713" s="213"/>
      <c r="S713" s="213"/>
      <c r="T713" s="214"/>
      <c r="AT713" s="215" t="s">
        <v>172</v>
      </c>
      <c r="AU713" s="215" t="s">
        <v>88</v>
      </c>
      <c r="AV713" s="14" t="s">
        <v>88</v>
      </c>
      <c r="AW713" s="14" t="s">
        <v>39</v>
      </c>
      <c r="AX713" s="14" t="s">
        <v>78</v>
      </c>
      <c r="AY713" s="215" t="s">
        <v>162</v>
      </c>
    </row>
    <row r="714" spans="1:65" s="14" customFormat="1" ht="10.199999999999999">
      <c r="B714" s="205"/>
      <c r="C714" s="206"/>
      <c r="D714" s="190" t="s">
        <v>172</v>
      </c>
      <c r="E714" s="207" t="s">
        <v>32</v>
      </c>
      <c r="F714" s="208" t="s">
        <v>810</v>
      </c>
      <c r="G714" s="206"/>
      <c r="H714" s="209">
        <v>101.289</v>
      </c>
      <c r="I714" s="210"/>
      <c r="J714" s="206"/>
      <c r="K714" s="206"/>
      <c r="L714" s="211"/>
      <c r="M714" s="212"/>
      <c r="N714" s="213"/>
      <c r="O714" s="213"/>
      <c r="P714" s="213"/>
      <c r="Q714" s="213"/>
      <c r="R714" s="213"/>
      <c r="S714" s="213"/>
      <c r="T714" s="214"/>
      <c r="AT714" s="215" t="s">
        <v>172</v>
      </c>
      <c r="AU714" s="215" t="s">
        <v>88</v>
      </c>
      <c r="AV714" s="14" t="s">
        <v>88</v>
      </c>
      <c r="AW714" s="14" t="s">
        <v>39</v>
      </c>
      <c r="AX714" s="14" t="s">
        <v>78</v>
      </c>
      <c r="AY714" s="215" t="s">
        <v>162</v>
      </c>
    </row>
    <row r="715" spans="1:65" s="14" customFormat="1" ht="10.199999999999999">
      <c r="B715" s="205"/>
      <c r="C715" s="206"/>
      <c r="D715" s="190" t="s">
        <v>172</v>
      </c>
      <c r="E715" s="207" t="s">
        <v>32</v>
      </c>
      <c r="F715" s="208" t="s">
        <v>811</v>
      </c>
      <c r="G715" s="206"/>
      <c r="H715" s="209">
        <v>16.878</v>
      </c>
      <c r="I715" s="210"/>
      <c r="J715" s="206"/>
      <c r="K715" s="206"/>
      <c r="L715" s="211"/>
      <c r="M715" s="212"/>
      <c r="N715" s="213"/>
      <c r="O715" s="213"/>
      <c r="P715" s="213"/>
      <c r="Q715" s="213"/>
      <c r="R715" s="213"/>
      <c r="S715" s="213"/>
      <c r="T715" s="214"/>
      <c r="AT715" s="215" t="s">
        <v>172</v>
      </c>
      <c r="AU715" s="215" t="s">
        <v>88</v>
      </c>
      <c r="AV715" s="14" t="s">
        <v>88</v>
      </c>
      <c r="AW715" s="14" t="s">
        <v>39</v>
      </c>
      <c r="AX715" s="14" t="s">
        <v>78</v>
      </c>
      <c r="AY715" s="215" t="s">
        <v>162</v>
      </c>
    </row>
    <row r="716" spans="1:65" s="14" customFormat="1" ht="10.199999999999999">
      <c r="B716" s="205"/>
      <c r="C716" s="206"/>
      <c r="D716" s="190" t="s">
        <v>172</v>
      </c>
      <c r="E716" s="207" t="s">
        <v>32</v>
      </c>
      <c r="F716" s="208" t="s">
        <v>812</v>
      </c>
      <c r="G716" s="206"/>
      <c r="H716" s="209">
        <v>9.4E-2</v>
      </c>
      <c r="I716" s="210"/>
      <c r="J716" s="206"/>
      <c r="K716" s="206"/>
      <c r="L716" s="211"/>
      <c r="M716" s="212"/>
      <c r="N716" s="213"/>
      <c r="O716" s="213"/>
      <c r="P716" s="213"/>
      <c r="Q716" s="213"/>
      <c r="R716" s="213"/>
      <c r="S716" s="213"/>
      <c r="T716" s="214"/>
      <c r="AT716" s="215" t="s">
        <v>172</v>
      </c>
      <c r="AU716" s="215" t="s">
        <v>88</v>
      </c>
      <c r="AV716" s="14" t="s">
        <v>88</v>
      </c>
      <c r="AW716" s="14" t="s">
        <v>39</v>
      </c>
      <c r="AX716" s="14" t="s">
        <v>78</v>
      </c>
      <c r="AY716" s="215" t="s">
        <v>162</v>
      </c>
    </row>
    <row r="717" spans="1:65" s="15" customFormat="1" ht="10.199999999999999">
      <c r="B717" s="216"/>
      <c r="C717" s="217"/>
      <c r="D717" s="190" t="s">
        <v>172</v>
      </c>
      <c r="E717" s="218" t="s">
        <v>32</v>
      </c>
      <c r="F717" s="219" t="s">
        <v>175</v>
      </c>
      <c r="G717" s="217"/>
      <c r="H717" s="220">
        <v>273.11799999999999</v>
      </c>
      <c r="I717" s="221"/>
      <c r="J717" s="217"/>
      <c r="K717" s="217"/>
      <c r="L717" s="222"/>
      <c r="M717" s="223"/>
      <c r="N717" s="224"/>
      <c r="O717" s="224"/>
      <c r="P717" s="224"/>
      <c r="Q717" s="224"/>
      <c r="R717" s="224"/>
      <c r="S717" s="224"/>
      <c r="T717" s="225"/>
      <c r="AT717" s="226" t="s">
        <v>172</v>
      </c>
      <c r="AU717" s="226" t="s">
        <v>88</v>
      </c>
      <c r="AV717" s="15" t="s">
        <v>168</v>
      </c>
      <c r="AW717" s="15" t="s">
        <v>39</v>
      </c>
      <c r="AX717" s="15" t="s">
        <v>86</v>
      </c>
      <c r="AY717" s="226" t="s">
        <v>162</v>
      </c>
    </row>
    <row r="718" spans="1:65" s="2" customFormat="1" ht="24.15" customHeight="1">
      <c r="A718" s="37"/>
      <c r="B718" s="38"/>
      <c r="C718" s="177" t="s">
        <v>813</v>
      </c>
      <c r="D718" s="177" t="s">
        <v>164</v>
      </c>
      <c r="E718" s="178" t="s">
        <v>814</v>
      </c>
      <c r="F718" s="179" t="s">
        <v>799</v>
      </c>
      <c r="G718" s="180" t="s">
        <v>267</v>
      </c>
      <c r="H718" s="181">
        <v>5189.2420000000002</v>
      </c>
      <c r="I718" s="182"/>
      <c r="J718" s="183">
        <f>ROUND(I718*H718,2)</f>
        <v>0</v>
      </c>
      <c r="K718" s="179" t="s">
        <v>167</v>
      </c>
      <c r="L718" s="42"/>
      <c r="M718" s="184" t="s">
        <v>32</v>
      </c>
      <c r="N718" s="185" t="s">
        <v>49</v>
      </c>
      <c r="O718" s="67"/>
      <c r="P718" s="186">
        <f>O718*H718</f>
        <v>0</v>
      </c>
      <c r="Q718" s="186">
        <v>0</v>
      </c>
      <c r="R718" s="186">
        <f>Q718*H718</f>
        <v>0</v>
      </c>
      <c r="S718" s="186">
        <v>0</v>
      </c>
      <c r="T718" s="187">
        <f>S718*H718</f>
        <v>0</v>
      </c>
      <c r="U718" s="37"/>
      <c r="V718" s="37"/>
      <c r="W718" s="37"/>
      <c r="X718" s="37"/>
      <c r="Y718" s="37"/>
      <c r="Z718" s="37"/>
      <c r="AA718" s="37"/>
      <c r="AB718" s="37"/>
      <c r="AC718" s="37"/>
      <c r="AD718" s="37"/>
      <c r="AE718" s="37"/>
      <c r="AR718" s="188" t="s">
        <v>168</v>
      </c>
      <c r="AT718" s="188" t="s">
        <v>164</v>
      </c>
      <c r="AU718" s="188" t="s">
        <v>88</v>
      </c>
      <c r="AY718" s="19" t="s">
        <v>162</v>
      </c>
      <c r="BE718" s="189">
        <f>IF(N718="základní",J718,0)</f>
        <v>0</v>
      </c>
      <c r="BF718" s="189">
        <f>IF(N718="snížená",J718,0)</f>
        <v>0</v>
      </c>
      <c r="BG718" s="189">
        <f>IF(N718="zákl. přenesená",J718,0)</f>
        <v>0</v>
      </c>
      <c r="BH718" s="189">
        <f>IF(N718="sníž. přenesená",J718,0)</f>
        <v>0</v>
      </c>
      <c r="BI718" s="189">
        <f>IF(N718="nulová",J718,0)</f>
        <v>0</v>
      </c>
      <c r="BJ718" s="19" t="s">
        <v>86</v>
      </c>
      <c r="BK718" s="189">
        <f>ROUND(I718*H718,2)</f>
        <v>0</v>
      </c>
      <c r="BL718" s="19" t="s">
        <v>168</v>
      </c>
      <c r="BM718" s="188" t="s">
        <v>815</v>
      </c>
    </row>
    <row r="719" spans="1:65" s="2" customFormat="1" ht="76.8">
      <c r="A719" s="37"/>
      <c r="B719" s="38"/>
      <c r="C719" s="39"/>
      <c r="D719" s="190" t="s">
        <v>170</v>
      </c>
      <c r="E719" s="39"/>
      <c r="F719" s="191" t="s">
        <v>793</v>
      </c>
      <c r="G719" s="39"/>
      <c r="H719" s="39"/>
      <c r="I719" s="192"/>
      <c r="J719" s="39"/>
      <c r="K719" s="39"/>
      <c r="L719" s="42"/>
      <c r="M719" s="193"/>
      <c r="N719" s="194"/>
      <c r="O719" s="67"/>
      <c r="P719" s="67"/>
      <c r="Q719" s="67"/>
      <c r="R719" s="67"/>
      <c r="S719" s="67"/>
      <c r="T719" s="68"/>
      <c r="U719" s="37"/>
      <c r="V719" s="37"/>
      <c r="W719" s="37"/>
      <c r="X719" s="37"/>
      <c r="Y719" s="37"/>
      <c r="Z719" s="37"/>
      <c r="AA719" s="37"/>
      <c r="AB719" s="37"/>
      <c r="AC719" s="37"/>
      <c r="AD719" s="37"/>
      <c r="AE719" s="37"/>
      <c r="AT719" s="19" t="s">
        <v>170</v>
      </c>
      <c r="AU719" s="19" t="s">
        <v>88</v>
      </c>
    </row>
    <row r="720" spans="1:65" s="13" customFormat="1" ht="10.199999999999999">
      <c r="B720" s="195"/>
      <c r="C720" s="196"/>
      <c r="D720" s="190" t="s">
        <v>172</v>
      </c>
      <c r="E720" s="197" t="s">
        <v>32</v>
      </c>
      <c r="F720" s="198" t="s">
        <v>801</v>
      </c>
      <c r="G720" s="196"/>
      <c r="H720" s="197" t="s">
        <v>32</v>
      </c>
      <c r="I720" s="199"/>
      <c r="J720" s="196"/>
      <c r="K720" s="196"/>
      <c r="L720" s="200"/>
      <c r="M720" s="201"/>
      <c r="N720" s="202"/>
      <c r="O720" s="202"/>
      <c r="P720" s="202"/>
      <c r="Q720" s="202"/>
      <c r="R720" s="202"/>
      <c r="S720" s="202"/>
      <c r="T720" s="203"/>
      <c r="AT720" s="204" t="s">
        <v>172</v>
      </c>
      <c r="AU720" s="204" t="s">
        <v>88</v>
      </c>
      <c r="AV720" s="13" t="s">
        <v>86</v>
      </c>
      <c r="AW720" s="13" t="s">
        <v>39</v>
      </c>
      <c r="AX720" s="13" t="s">
        <v>78</v>
      </c>
      <c r="AY720" s="204" t="s">
        <v>162</v>
      </c>
    </row>
    <row r="721" spans="1:65" s="14" customFormat="1" ht="10.199999999999999">
      <c r="B721" s="205"/>
      <c r="C721" s="206"/>
      <c r="D721" s="190" t="s">
        <v>172</v>
      </c>
      <c r="E721" s="207" t="s">
        <v>32</v>
      </c>
      <c r="F721" s="208" t="s">
        <v>816</v>
      </c>
      <c r="G721" s="206"/>
      <c r="H721" s="209">
        <v>2942.2829999999999</v>
      </c>
      <c r="I721" s="210"/>
      <c r="J721" s="206"/>
      <c r="K721" s="206"/>
      <c r="L721" s="211"/>
      <c r="M721" s="212"/>
      <c r="N721" s="213"/>
      <c r="O721" s="213"/>
      <c r="P721" s="213"/>
      <c r="Q721" s="213"/>
      <c r="R721" s="213"/>
      <c r="S721" s="213"/>
      <c r="T721" s="214"/>
      <c r="AT721" s="215" t="s">
        <v>172</v>
      </c>
      <c r="AU721" s="215" t="s">
        <v>88</v>
      </c>
      <c r="AV721" s="14" t="s">
        <v>88</v>
      </c>
      <c r="AW721" s="14" t="s">
        <v>39</v>
      </c>
      <c r="AX721" s="14" t="s">
        <v>78</v>
      </c>
      <c r="AY721" s="215" t="s">
        <v>162</v>
      </c>
    </row>
    <row r="722" spans="1:65" s="14" customFormat="1" ht="10.199999999999999">
      <c r="B722" s="205"/>
      <c r="C722" s="206"/>
      <c r="D722" s="190" t="s">
        <v>172</v>
      </c>
      <c r="E722" s="207" t="s">
        <v>32</v>
      </c>
      <c r="F722" s="208" t="s">
        <v>817</v>
      </c>
      <c r="G722" s="206"/>
      <c r="H722" s="209">
        <v>1924.491</v>
      </c>
      <c r="I722" s="210"/>
      <c r="J722" s="206"/>
      <c r="K722" s="206"/>
      <c r="L722" s="211"/>
      <c r="M722" s="212"/>
      <c r="N722" s="213"/>
      <c r="O722" s="213"/>
      <c r="P722" s="213"/>
      <c r="Q722" s="213"/>
      <c r="R722" s="213"/>
      <c r="S722" s="213"/>
      <c r="T722" s="214"/>
      <c r="AT722" s="215" t="s">
        <v>172</v>
      </c>
      <c r="AU722" s="215" t="s">
        <v>88</v>
      </c>
      <c r="AV722" s="14" t="s">
        <v>88</v>
      </c>
      <c r="AW722" s="14" t="s">
        <v>39</v>
      </c>
      <c r="AX722" s="14" t="s">
        <v>78</v>
      </c>
      <c r="AY722" s="215" t="s">
        <v>162</v>
      </c>
    </row>
    <row r="723" spans="1:65" s="14" customFormat="1" ht="10.199999999999999">
      <c r="B723" s="205"/>
      <c r="C723" s="206"/>
      <c r="D723" s="190" t="s">
        <v>172</v>
      </c>
      <c r="E723" s="207" t="s">
        <v>32</v>
      </c>
      <c r="F723" s="208" t="s">
        <v>818</v>
      </c>
      <c r="G723" s="206"/>
      <c r="H723" s="209">
        <v>320.68200000000002</v>
      </c>
      <c r="I723" s="210"/>
      <c r="J723" s="206"/>
      <c r="K723" s="206"/>
      <c r="L723" s="211"/>
      <c r="M723" s="212"/>
      <c r="N723" s="213"/>
      <c r="O723" s="213"/>
      <c r="P723" s="213"/>
      <c r="Q723" s="213"/>
      <c r="R723" s="213"/>
      <c r="S723" s="213"/>
      <c r="T723" s="214"/>
      <c r="AT723" s="215" t="s">
        <v>172</v>
      </c>
      <c r="AU723" s="215" t="s">
        <v>88</v>
      </c>
      <c r="AV723" s="14" t="s">
        <v>88</v>
      </c>
      <c r="AW723" s="14" t="s">
        <v>39</v>
      </c>
      <c r="AX723" s="14" t="s">
        <v>78</v>
      </c>
      <c r="AY723" s="215" t="s">
        <v>162</v>
      </c>
    </row>
    <row r="724" spans="1:65" s="14" customFormat="1" ht="10.199999999999999">
      <c r="B724" s="205"/>
      <c r="C724" s="206"/>
      <c r="D724" s="190" t="s">
        <v>172</v>
      </c>
      <c r="E724" s="207" t="s">
        <v>32</v>
      </c>
      <c r="F724" s="208" t="s">
        <v>819</v>
      </c>
      <c r="G724" s="206"/>
      <c r="H724" s="209">
        <v>1.786</v>
      </c>
      <c r="I724" s="210"/>
      <c r="J724" s="206"/>
      <c r="K724" s="206"/>
      <c r="L724" s="211"/>
      <c r="M724" s="212"/>
      <c r="N724" s="213"/>
      <c r="O724" s="213"/>
      <c r="P724" s="213"/>
      <c r="Q724" s="213"/>
      <c r="R724" s="213"/>
      <c r="S724" s="213"/>
      <c r="T724" s="214"/>
      <c r="AT724" s="215" t="s">
        <v>172</v>
      </c>
      <c r="AU724" s="215" t="s">
        <v>88</v>
      </c>
      <c r="AV724" s="14" t="s">
        <v>88</v>
      </c>
      <c r="AW724" s="14" t="s">
        <v>39</v>
      </c>
      <c r="AX724" s="14" t="s">
        <v>78</v>
      </c>
      <c r="AY724" s="215" t="s">
        <v>162</v>
      </c>
    </row>
    <row r="725" spans="1:65" s="15" customFormat="1" ht="10.199999999999999">
      <c r="B725" s="216"/>
      <c r="C725" s="217"/>
      <c r="D725" s="190" t="s">
        <v>172</v>
      </c>
      <c r="E725" s="218" t="s">
        <v>32</v>
      </c>
      <c r="F725" s="219" t="s">
        <v>175</v>
      </c>
      <c r="G725" s="217"/>
      <c r="H725" s="220">
        <v>5189.2419999999993</v>
      </c>
      <c r="I725" s="221"/>
      <c r="J725" s="217"/>
      <c r="K725" s="217"/>
      <c r="L725" s="222"/>
      <c r="M725" s="223"/>
      <c r="N725" s="224"/>
      <c r="O725" s="224"/>
      <c r="P725" s="224"/>
      <c r="Q725" s="224"/>
      <c r="R725" s="224"/>
      <c r="S725" s="224"/>
      <c r="T725" s="225"/>
      <c r="AT725" s="226" t="s">
        <v>172</v>
      </c>
      <c r="AU725" s="226" t="s">
        <v>88</v>
      </c>
      <c r="AV725" s="15" t="s">
        <v>168</v>
      </c>
      <c r="AW725" s="15" t="s">
        <v>39</v>
      </c>
      <c r="AX725" s="15" t="s">
        <v>86</v>
      </c>
      <c r="AY725" s="226" t="s">
        <v>162</v>
      </c>
    </row>
    <row r="726" spans="1:65" s="2" customFormat="1" ht="24.15" customHeight="1">
      <c r="A726" s="37"/>
      <c r="B726" s="38"/>
      <c r="C726" s="177" t="s">
        <v>820</v>
      </c>
      <c r="D726" s="177" t="s">
        <v>164</v>
      </c>
      <c r="E726" s="178" t="s">
        <v>821</v>
      </c>
      <c r="F726" s="179" t="s">
        <v>822</v>
      </c>
      <c r="G726" s="180" t="s">
        <v>267</v>
      </c>
      <c r="H726" s="181">
        <v>3.7629999999999999</v>
      </c>
      <c r="I726" s="182"/>
      <c r="J726" s="183">
        <f>ROUND(I726*H726,2)</f>
        <v>0</v>
      </c>
      <c r="K726" s="179" t="s">
        <v>167</v>
      </c>
      <c r="L726" s="42"/>
      <c r="M726" s="184" t="s">
        <v>32</v>
      </c>
      <c r="N726" s="185" t="s">
        <v>49</v>
      </c>
      <c r="O726" s="67"/>
      <c r="P726" s="186">
        <f>O726*H726</f>
        <v>0</v>
      </c>
      <c r="Q726" s="186">
        <v>0</v>
      </c>
      <c r="R726" s="186">
        <f>Q726*H726</f>
        <v>0</v>
      </c>
      <c r="S726" s="186">
        <v>0</v>
      </c>
      <c r="T726" s="187">
        <f>S726*H726</f>
        <v>0</v>
      </c>
      <c r="U726" s="37"/>
      <c r="V726" s="37"/>
      <c r="W726" s="37"/>
      <c r="X726" s="37"/>
      <c r="Y726" s="37"/>
      <c r="Z726" s="37"/>
      <c r="AA726" s="37"/>
      <c r="AB726" s="37"/>
      <c r="AC726" s="37"/>
      <c r="AD726" s="37"/>
      <c r="AE726" s="37"/>
      <c r="AR726" s="188" t="s">
        <v>168</v>
      </c>
      <c r="AT726" s="188" t="s">
        <v>164</v>
      </c>
      <c r="AU726" s="188" t="s">
        <v>88</v>
      </c>
      <c r="AY726" s="19" t="s">
        <v>162</v>
      </c>
      <c r="BE726" s="189">
        <f>IF(N726="základní",J726,0)</f>
        <v>0</v>
      </c>
      <c r="BF726" s="189">
        <f>IF(N726="snížená",J726,0)</f>
        <v>0</v>
      </c>
      <c r="BG726" s="189">
        <f>IF(N726="zákl. přenesená",J726,0)</f>
        <v>0</v>
      </c>
      <c r="BH726" s="189">
        <f>IF(N726="sníž. přenesená",J726,0)</f>
        <v>0</v>
      </c>
      <c r="BI726" s="189">
        <f>IF(N726="nulová",J726,0)</f>
        <v>0</v>
      </c>
      <c r="BJ726" s="19" t="s">
        <v>86</v>
      </c>
      <c r="BK726" s="189">
        <f>ROUND(I726*H726,2)</f>
        <v>0</v>
      </c>
      <c r="BL726" s="19" t="s">
        <v>168</v>
      </c>
      <c r="BM726" s="188" t="s">
        <v>823</v>
      </c>
    </row>
    <row r="727" spans="1:65" s="2" customFormat="1" ht="57.6">
      <c r="A727" s="37"/>
      <c r="B727" s="38"/>
      <c r="C727" s="39"/>
      <c r="D727" s="190" t="s">
        <v>170</v>
      </c>
      <c r="E727" s="39"/>
      <c r="F727" s="191" t="s">
        <v>824</v>
      </c>
      <c r="G727" s="39"/>
      <c r="H727" s="39"/>
      <c r="I727" s="192"/>
      <c r="J727" s="39"/>
      <c r="K727" s="39"/>
      <c r="L727" s="42"/>
      <c r="M727" s="193"/>
      <c r="N727" s="194"/>
      <c r="O727" s="67"/>
      <c r="P727" s="67"/>
      <c r="Q727" s="67"/>
      <c r="R727" s="67"/>
      <c r="S727" s="67"/>
      <c r="T727" s="68"/>
      <c r="U727" s="37"/>
      <c r="V727" s="37"/>
      <c r="W727" s="37"/>
      <c r="X727" s="37"/>
      <c r="Y727" s="37"/>
      <c r="Z727" s="37"/>
      <c r="AA727" s="37"/>
      <c r="AB727" s="37"/>
      <c r="AC727" s="37"/>
      <c r="AD727" s="37"/>
      <c r="AE727" s="37"/>
      <c r="AT727" s="19" t="s">
        <v>170</v>
      </c>
      <c r="AU727" s="19" t="s">
        <v>88</v>
      </c>
    </row>
    <row r="728" spans="1:65" s="13" customFormat="1" ht="10.199999999999999">
      <c r="B728" s="195"/>
      <c r="C728" s="196"/>
      <c r="D728" s="190" t="s">
        <v>172</v>
      </c>
      <c r="E728" s="197" t="s">
        <v>32</v>
      </c>
      <c r="F728" s="198" t="s">
        <v>825</v>
      </c>
      <c r="G728" s="196"/>
      <c r="H728" s="197" t="s">
        <v>32</v>
      </c>
      <c r="I728" s="199"/>
      <c r="J728" s="196"/>
      <c r="K728" s="196"/>
      <c r="L728" s="200"/>
      <c r="M728" s="201"/>
      <c r="N728" s="202"/>
      <c r="O728" s="202"/>
      <c r="P728" s="202"/>
      <c r="Q728" s="202"/>
      <c r="R728" s="202"/>
      <c r="S728" s="202"/>
      <c r="T728" s="203"/>
      <c r="AT728" s="204" t="s">
        <v>172</v>
      </c>
      <c r="AU728" s="204" t="s">
        <v>88</v>
      </c>
      <c r="AV728" s="13" t="s">
        <v>86</v>
      </c>
      <c r="AW728" s="13" t="s">
        <v>39</v>
      </c>
      <c r="AX728" s="13" t="s">
        <v>78</v>
      </c>
      <c r="AY728" s="204" t="s">
        <v>162</v>
      </c>
    </row>
    <row r="729" spans="1:65" s="14" customFormat="1" ht="10.199999999999999">
      <c r="B729" s="205"/>
      <c r="C729" s="206"/>
      <c r="D729" s="190" t="s">
        <v>172</v>
      </c>
      <c r="E729" s="207" t="s">
        <v>32</v>
      </c>
      <c r="F729" s="208" t="s">
        <v>826</v>
      </c>
      <c r="G729" s="206"/>
      <c r="H729" s="209">
        <v>0.61299999999999999</v>
      </c>
      <c r="I729" s="210"/>
      <c r="J729" s="206"/>
      <c r="K729" s="206"/>
      <c r="L729" s="211"/>
      <c r="M729" s="212"/>
      <c r="N729" s="213"/>
      <c r="O729" s="213"/>
      <c r="P729" s="213"/>
      <c r="Q729" s="213"/>
      <c r="R729" s="213"/>
      <c r="S729" s="213"/>
      <c r="T729" s="214"/>
      <c r="AT729" s="215" t="s">
        <v>172</v>
      </c>
      <c r="AU729" s="215" t="s">
        <v>88</v>
      </c>
      <c r="AV729" s="14" t="s">
        <v>88</v>
      </c>
      <c r="AW729" s="14" t="s">
        <v>39</v>
      </c>
      <c r="AX729" s="14" t="s">
        <v>78</v>
      </c>
      <c r="AY729" s="215" t="s">
        <v>162</v>
      </c>
    </row>
    <row r="730" spans="1:65" s="14" customFormat="1" ht="10.199999999999999">
      <c r="B730" s="205"/>
      <c r="C730" s="206"/>
      <c r="D730" s="190" t="s">
        <v>172</v>
      </c>
      <c r="E730" s="207" t="s">
        <v>32</v>
      </c>
      <c r="F730" s="208" t="s">
        <v>827</v>
      </c>
      <c r="G730" s="206"/>
      <c r="H730" s="209">
        <v>3.15</v>
      </c>
      <c r="I730" s="210"/>
      <c r="J730" s="206"/>
      <c r="K730" s="206"/>
      <c r="L730" s="211"/>
      <c r="M730" s="212"/>
      <c r="N730" s="213"/>
      <c r="O730" s="213"/>
      <c r="P730" s="213"/>
      <c r="Q730" s="213"/>
      <c r="R730" s="213"/>
      <c r="S730" s="213"/>
      <c r="T730" s="214"/>
      <c r="AT730" s="215" t="s">
        <v>172</v>
      </c>
      <c r="AU730" s="215" t="s">
        <v>88</v>
      </c>
      <c r="AV730" s="14" t="s">
        <v>88</v>
      </c>
      <c r="AW730" s="14" t="s">
        <v>39</v>
      </c>
      <c r="AX730" s="14" t="s">
        <v>78</v>
      </c>
      <c r="AY730" s="215" t="s">
        <v>162</v>
      </c>
    </row>
    <row r="731" spans="1:65" s="15" customFormat="1" ht="10.199999999999999">
      <c r="B731" s="216"/>
      <c r="C731" s="217"/>
      <c r="D731" s="190" t="s">
        <v>172</v>
      </c>
      <c r="E731" s="218" t="s">
        <v>32</v>
      </c>
      <c r="F731" s="219" t="s">
        <v>175</v>
      </c>
      <c r="G731" s="217"/>
      <c r="H731" s="220">
        <v>3.7629999999999999</v>
      </c>
      <c r="I731" s="221"/>
      <c r="J731" s="217"/>
      <c r="K731" s="217"/>
      <c r="L731" s="222"/>
      <c r="M731" s="223"/>
      <c r="N731" s="224"/>
      <c r="O731" s="224"/>
      <c r="P731" s="224"/>
      <c r="Q731" s="224"/>
      <c r="R731" s="224"/>
      <c r="S731" s="224"/>
      <c r="T731" s="225"/>
      <c r="AT731" s="226" t="s">
        <v>172</v>
      </c>
      <c r="AU731" s="226" t="s">
        <v>88</v>
      </c>
      <c r="AV731" s="15" t="s">
        <v>168</v>
      </c>
      <c r="AW731" s="15" t="s">
        <v>39</v>
      </c>
      <c r="AX731" s="15" t="s">
        <v>86</v>
      </c>
      <c r="AY731" s="226" t="s">
        <v>162</v>
      </c>
    </row>
    <row r="732" spans="1:65" s="2" customFormat="1" ht="24.15" customHeight="1">
      <c r="A732" s="37"/>
      <c r="B732" s="38"/>
      <c r="C732" s="177" t="s">
        <v>828</v>
      </c>
      <c r="D732" s="177" t="s">
        <v>164</v>
      </c>
      <c r="E732" s="178" t="s">
        <v>829</v>
      </c>
      <c r="F732" s="179" t="s">
        <v>830</v>
      </c>
      <c r="G732" s="180" t="s">
        <v>267</v>
      </c>
      <c r="H732" s="181">
        <v>15.052</v>
      </c>
      <c r="I732" s="182"/>
      <c r="J732" s="183">
        <f>ROUND(I732*H732,2)</f>
        <v>0</v>
      </c>
      <c r="K732" s="179" t="s">
        <v>167</v>
      </c>
      <c r="L732" s="42"/>
      <c r="M732" s="184" t="s">
        <v>32</v>
      </c>
      <c r="N732" s="185" t="s">
        <v>49</v>
      </c>
      <c r="O732" s="67"/>
      <c r="P732" s="186">
        <f>O732*H732</f>
        <v>0</v>
      </c>
      <c r="Q732" s="186">
        <v>0</v>
      </c>
      <c r="R732" s="186">
        <f>Q732*H732</f>
        <v>0</v>
      </c>
      <c r="S732" s="186">
        <v>0</v>
      </c>
      <c r="T732" s="187">
        <f>S732*H732</f>
        <v>0</v>
      </c>
      <c r="U732" s="37"/>
      <c r="V732" s="37"/>
      <c r="W732" s="37"/>
      <c r="X732" s="37"/>
      <c r="Y732" s="37"/>
      <c r="Z732" s="37"/>
      <c r="AA732" s="37"/>
      <c r="AB732" s="37"/>
      <c r="AC732" s="37"/>
      <c r="AD732" s="37"/>
      <c r="AE732" s="37"/>
      <c r="AR732" s="188" t="s">
        <v>168</v>
      </c>
      <c r="AT732" s="188" t="s">
        <v>164</v>
      </c>
      <c r="AU732" s="188" t="s">
        <v>88</v>
      </c>
      <c r="AY732" s="19" t="s">
        <v>162</v>
      </c>
      <c r="BE732" s="189">
        <f>IF(N732="základní",J732,0)</f>
        <v>0</v>
      </c>
      <c r="BF732" s="189">
        <f>IF(N732="snížená",J732,0)</f>
        <v>0</v>
      </c>
      <c r="BG732" s="189">
        <f>IF(N732="zákl. přenesená",J732,0)</f>
        <v>0</v>
      </c>
      <c r="BH732" s="189">
        <f>IF(N732="sníž. přenesená",J732,0)</f>
        <v>0</v>
      </c>
      <c r="BI732" s="189">
        <f>IF(N732="nulová",J732,0)</f>
        <v>0</v>
      </c>
      <c r="BJ732" s="19" t="s">
        <v>86</v>
      </c>
      <c r="BK732" s="189">
        <f>ROUND(I732*H732,2)</f>
        <v>0</v>
      </c>
      <c r="BL732" s="19" t="s">
        <v>168</v>
      </c>
      <c r="BM732" s="188" t="s">
        <v>831</v>
      </c>
    </row>
    <row r="733" spans="1:65" s="2" customFormat="1" ht="57.6">
      <c r="A733" s="37"/>
      <c r="B733" s="38"/>
      <c r="C733" s="39"/>
      <c r="D733" s="190" t="s">
        <v>170</v>
      </c>
      <c r="E733" s="39"/>
      <c r="F733" s="191" t="s">
        <v>824</v>
      </c>
      <c r="G733" s="39"/>
      <c r="H733" s="39"/>
      <c r="I733" s="192"/>
      <c r="J733" s="39"/>
      <c r="K733" s="39"/>
      <c r="L733" s="42"/>
      <c r="M733" s="193"/>
      <c r="N733" s="194"/>
      <c r="O733" s="67"/>
      <c r="P733" s="67"/>
      <c r="Q733" s="67"/>
      <c r="R733" s="67"/>
      <c r="S733" s="67"/>
      <c r="T733" s="68"/>
      <c r="U733" s="37"/>
      <c r="V733" s="37"/>
      <c r="W733" s="37"/>
      <c r="X733" s="37"/>
      <c r="Y733" s="37"/>
      <c r="Z733" s="37"/>
      <c r="AA733" s="37"/>
      <c r="AB733" s="37"/>
      <c r="AC733" s="37"/>
      <c r="AD733" s="37"/>
      <c r="AE733" s="37"/>
      <c r="AT733" s="19" t="s">
        <v>170</v>
      </c>
      <c r="AU733" s="19" t="s">
        <v>88</v>
      </c>
    </row>
    <row r="734" spans="1:65" s="13" customFormat="1" ht="10.199999999999999">
      <c r="B734" s="195"/>
      <c r="C734" s="196"/>
      <c r="D734" s="190" t="s">
        <v>172</v>
      </c>
      <c r="E734" s="197" t="s">
        <v>32</v>
      </c>
      <c r="F734" s="198" t="s">
        <v>832</v>
      </c>
      <c r="G734" s="196"/>
      <c r="H734" s="197" t="s">
        <v>32</v>
      </c>
      <c r="I734" s="199"/>
      <c r="J734" s="196"/>
      <c r="K734" s="196"/>
      <c r="L734" s="200"/>
      <c r="M734" s="201"/>
      <c r="N734" s="202"/>
      <c r="O734" s="202"/>
      <c r="P734" s="202"/>
      <c r="Q734" s="202"/>
      <c r="R734" s="202"/>
      <c r="S734" s="202"/>
      <c r="T734" s="203"/>
      <c r="AT734" s="204" t="s">
        <v>172</v>
      </c>
      <c r="AU734" s="204" t="s">
        <v>88</v>
      </c>
      <c r="AV734" s="13" t="s">
        <v>86</v>
      </c>
      <c r="AW734" s="13" t="s">
        <v>39</v>
      </c>
      <c r="AX734" s="13" t="s">
        <v>78</v>
      </c>
      <c r="AY734" s="204" t="s">
        <v>162</v>
      </c>
    </row>
    <row r="735" spans="1:65" s="14" customFormat="1" ht="10.199999999999999">
      <c r="B735" s="205"/>
      <c r="C735" s="206"/>
      <c r="D735" s="190" t="s">
        <v>172</v>
      </c>
      <c r="E735" s="207" t="s">
        <v>32</v>
      </c>
      <c r="F735" s="208" t="s">
        <v>833</v>
      </c>
      <c r="G735" s="206"/>
      <c r="H735" s="209">
        <v>2.452</v>
      </c>
      <c r="I735" s="210"/>
      <c r="J735" s="206"/>
      <c r="K735" s="206"/>
      <c r="L735" s="211"/>
      <c r="M735" s="212"/>
      <c r="N735" s="213"/>
      <c r="O735" s="213"/>
      <c r="P735" s="213"/>
      <c r="Q735" s="213"/>
      <c r="R735" s="213"/>
      <c r="S735" s="213"/>
      <c r="T735" s="214"/>
      <c r="AT735" s="215" t="s">
        <v>172</v>
      </c>
      <c r="AU735" s="215" t="s">
        <v>88</v>
      </c>
      <c r="AV735" s="14" t="s">
        <v>88</v>
      </c>
      <c r="AW735" s="14" t="s">
        <v>39</v>
      </c>
      <c r="AX735" s="14" t="s">
        <v>78</v>
      </c>
      <c r="AY735" s="215" t="s">
        <v>162</v>
      </c>
    </row>
    <row r="736" spans="1:65" s="14" customFormat="1" ht="10.199999999999999">
      <c r="B736" s="205"/>
      <c r="C736" s="206"/>
      <c r="D736" s="190" t="s">
        <v>172</v>
      </c>
      <c r="E736" s="207" t="s">
        <v>32</v>
      </c>
      <c r="F736" s="208" t="s">
        <v>834</v>
      </c>
      <c r="G736" s="206"/>
      <c r="H736" s="209">
        <v>12.6</v>
      </c>
      <c r="I736" s="210"/>
      <c r="J736" s="206"/>
      <c r="K736" s="206"/>
      <c r="L736" s="211"/>
      <c r="M736" s="212"/>
      <c r="N736" s="213"/>
      <c r="O736" s="213"/>
      <c r="P736" s="213"/>
      <c r="Q736" s="213"/>
      <c r="R736" s="213"/>
      <c r="S736" s="213"/>
      <c r="T736" s="214"/>
      <c r="AT736" s="215" t="s">
        <v>172</v>
      </c>
      <c r="AU736" s="215" t="s">
        <v>88</v>
      </c>
      <c r="AV736" s="14" t="s">
        <v>88</v>
      </c>
      <c r="AW736" s="14" t="s">
        <v>39</v>
      </c>
      <c r="AX736" s="14" t="s">
        <v>78</v>
      </c>
      <c r="AY736" s="215" t="s">
        <v>162</v>
      </c>
    </row>
    <row r="737" spans="1:65" s="15" customFormat="1" ht="10.199999999999999">
      <c r="B737" s="216"/>
      <c r="C737" s="217"/>
      <c r="D737" s="190" t="s">
        <v>172</v>
      </c>
      <c r="E737" s="218" t="s">
        <v>32</v>
      </c>
      <c r="F737" s="219" t="s">
        <v>175</v>
      </c>
      <c r="G737" s="217"/>
      <c r="H737" s="220">
        <v>15.052</v>
      </c>
      <c r="I737" s="221"/>
      <c r="J737" s="217"/>
      <c r="K737" s="217"/>
      <c r="L737" s="222"/>
      <c r="M737" s="223"/>
      <c r="N737" s="224"/>
      <c r="O737" s="224"/>
      <c r="P737" s="224"/>
      <c r="Q737" s="224"/>
      <c r="R737" s="224"/>
      <c r="S737" s="224"/>
      <c r="T737" s="225"/>
      <c r="AT737" s="226" t="s">
        <v>172</v>
      </c>
      <c r="AU737" s="226" t="s">
        <v>88</v>
      </c>
      <c r="AV737" s="15" t="s">
        <v>168</v>
      </c>
      <c r="AW737" s="15" t="s">
        <v>39</v>
      </c>
      <c r="AX737" s="15" t="s">
        <v>86</v>
      </c>
      <c r="AY737" s="226" t="s">
        <v>162</v>
      </c>
    </row>
    <row r="738" spans="1:65" s="2" customFormat="1" ht="14.4" customHeight="1">
      <c r="A738" s="37"/>
      <c r="B738" s="38"/>
      <c r="C738" s="177" t="s">
        <v>835</v>
      </c>
      <c r="D738" s="177" t="s">
        <v>164</v>
      </c>
      <c r="E738" s="178" t="s">
        <v>836</v>
      </c>
      <c r="F738" s="179" t="s">
        <v>837</v>
      </c>
      <c r="G738" s="180" t="s">
        <v>267</v>
      </c>
      <c r="H738" s="181">
        <v>779.71299999999997</v>
      </c>
      <c r="I738" s="182"/>
      <c r="J738" s="183">
        <f>ROUND(I738*H738,2)</f>
        <v>0</v>
      </c>
      <c r="K738" s="179" t="s">
        <v>167</v>
      </c>
      <c r="L738" s="42"/>
      <c r="M738" s="184" t="s">
        <v>32</v>
      </c>
      <c r="N738" s="185" t="s">
        <v>49</v>
      </c>
      <c r="O738" s="67"/>
      <c r="P738" s="186">
        <f>O738*H738</f>
        <v>0</v>
      </c>
      <c r="Q738" s="186">
        <v>0</v>
      </c>
      <c r="R738" s="186">
        <f>Q738*H738</f>
        <v>0</v>
      </c>
      <c r="S738" s="186">
        <v>0</v>
      </c>
      <c r="T738" s="187">
        <f>S738*H738</f>
        <v>0</v>
      </c>
      <c r="U738" s="37"/>
      <c r="V738" s="37"/>
      <c r="W738" s="37"/>
      <c r="X738" s="37"/>
      <c r="Y738" s="37"/>
      <c r="Z738" s="37"/>
      <c r="AA738" s="37"/>
      <c r="AB738" s="37"/>
      <c r="AC738" s="37"/>
      <c r="AD738" s="37"/>
      <c r="AE738" s="37"/>
      <c r="AR738" s="188" t="s">
        <v>168</v>
      </c>
      <c r="AT738" s="188" t="s">
        <v>164</v>
      </c>
      <c r="AU738" s="188" t="s">
        <v>88</v>
      </c>
      <c r="AY738" s="19" t="s">
        <v>162</v>
      </c>
      <c r="BE738" s="189">
        <f>IF(N738="základní",J738,0)</f>
        <v>0</v>
      </c>
      <c r="BF738" s="189">
        <f>IF(N738="snížená",J738,0)</f>
        <v>0</v>
      </c>
      <c r="BG738" s="189">
        <f>IF(N738="zákl. přenesená",J738,0)</f>
        <v>0</v>
      </c>
      <c r="BH738" s="189">
        <f>IF(N738="sníž. přenesená",J738,0)</f>
        <v>0</v>
      </c>
      <c r="BI738" s="189">
        <f>IF(N738="nulová",J738,0)</f>
        <v>0</v>
      </c>
      <c r="BJ738" s="19" t="s">
        <v>86</v>
      </c>
      <c r="BK738" s="189">
        <f>ROUND(I738*H738,2)</f>
        <v>0</v>
      </c>
      <c r="BL738" s="19" t="s">
        <v>168</v>
      </c>
      <c r="BM738" s="188" t="s">
        <v>838</v>
      </c>
    </row>
    <row r="739" spans="1:65" s="2" customFormat="1" ht="38.4">
      <c r="A739" s="37"/>
      <c r="B739" s="38"/>
      <c r="C739" s="39"/>
      <c r="D739" s="190" t="s">
        <v>170</v>
      </c>
      <c r="E739" s="39"/>
      <c r="F739" s="191" t="s">
        <v>839</v>
      </c>
      <c r="G739" s="39"/>
      <c r="H739" s="39"/>
      <c r="I739" s="192"/>
      <c r="J739" s="39"/>
      <c r="K739" s="39"/>
      <c r="L739" s="42"/>
      <c r="M739" s="193"/>
      <c r="N739" s="194"/>
      <c r="O739" s="67"/>
      <c r="P739" s="67"/>
      <c r="Q739" s="67"/>
      <c r="R739" s="67"/>
      <c r="S739" s="67"/>
      <c r="T739" s="68"/>
      <c r="U739" s="37"/>
      <c r="V739" s="37"/>
      <c r="W739" s="37"/>
      <c r="X739" s="37"/>
      <c r="Y739" s="37"/>
      <c r="Z739" s="37"/>
      <c r="AA739" s="37"/>
      <c r="AB739" s="37"/>
      <c r="AC739" s="37"/>
      <c r="AD739" s="37"/>
      <c r="AE739" s="37"/>
      <c r="AT739" s="19" t="s">
        <v>170</v>
      </c>
      <c r="AU739" s="19" t="s">
        <v>88</v>
      </c>
    </row>
    <row r="740" spans="1:65" s="14" customFormat="1" ht="10.199999999999999">
      <c r="B740" s="205"/>
      <c r="C740" s="206"/>
      <c r="D740" s="190" t="s">
        <v>172</v>
      </c>
      <c r="E740" s="207" t="s">
        <v>32</v>
      </c>
      <c r="F740" s="208" t="s">
        <v>794</v>
      </c>
      <c r="G740" s="206"/>
      <c r="H740" s="209">
        <v>306.44</v>
      </c>
      <c r="I740" s="210"/>
      <c r="J740" s="206"/>
      <c r="K740" s="206"/>
      <c r="L740" s="211"/>
      <c r="M740" s="212"/>
      <c r="N740" s="213"/>
      <c r="O740" s="213"/>
      <c r="P740" s="213"/>
      <c r="Q740" s="213"/>
      <c r="R740" s="213"/>
      <c r="S740" s="213"/>
      <c r="T740" s="214"/>
      <c r="AT740" s="215" t="s">
        <v>172</v>
      </c>
      <c r="AU740" s="215" t="s">
        <v>88</v>
      </c>
      <c r="AV740" s="14" t="s">
        <v>88</v>
      </c>
      <c r="AW740" s="14" t="s">
        <v>39</v>
      </c>
      <c r="AX740" s="14" t="s">
        <v>78</v>
      </c>
      <c r="AY740" s="215" t="s">
        <v>162</v>
      </c>
    </row>
    <row r="741" spans="1:65" s="14" customFormat="1" ht="10.199999999999999">
      <c r="B741" s="205"/>
      <c r="C741" s="206"/>
      <c r="D741" s="190" t="s">
        <v>172</v>
      </c>
      <c r="E741" s="207" t="s">
        <v>32</v>
      </c>
      <c r="F741" s="208" t="s">
        <v>795</v>
      </c>
      <c r="G741" s="206"/>
      <c r="H741" s="209">
        <v>172.16499999999999</v>
      </c>
      <c r="I741" s="210"/>
      <c r="J741" s="206"/>
      <c r="K741" s="206"/>
      <c r="L741" s="211"/>
      <c r="M741" s="212"/>
      <c r="N741" s="213"/>
      <c r="O741" s="213"/>
      <c r="P741" s="213"/>
      <c r="Q741" s="213"/>
      <c r="R741" s="213"/>
      <c r="S741" s="213"/>
      <c r="T741" s="214"/>
      <c r="AT741" s="215" t="s">
        <v>172</v>
      </c>
      <c r="AU741" s="215" t="s">
        <v>88</v>
      </c>
      <c r="AV741" s="14" t="s">
        <v>88</v>
      </c>
      <c r="AW741" s="14" t="s">
        <v>39</v>
      </c>
      <c r="AX741" s="14" t="s">
        <v>78</v>
      </c>
      <c r="AY741" s="215" t="s">
        <v>162</v>
      </c>
    </row>
    <row r="742" spans="1:65" s="14" customFormat="1" ht="10.199999999999999">
      <c r="B742" s="205"/>
      <c r="C742" s="206"/>
      <c r="D742" s="190" t="s">
        <v>172</v>
      </c>
      <c r="E742" s="207" t="s">
        <v>32</v>
      </c>
      <c r="F742" s="208" t="s">
        <v>796</v>
      </c>
      <c r="G742" s="206"/>
      <c r="H742" s="209">
        <v>27.99</v>
      </c>
      <c r="I742" s="210"/>
      <c r="J742" s="206"/>
      <c r="K742" s="206"/>
      <c r="L742" s="211"/>
      <c r="M742" s="212"/>
      <c r="N742" s="213"/>
      <c r="O742" s="213"/>
      <c r="P742" s="213"/>
      <c r="Q742" s="213"/>
      <c r="R742" s="213"/>
      <c r="S742" s="213"/>
      <c r="T742" s="214"/>
      <c r="AT742" s="215" t="s">
        <v>172</v>
      </c>
      <c r="AU742" s="215" t="s">
        <v>88</v>
      </c>
      <c r="AV742" s="14" t="s">
        <v>88</v>
      </c>
      <c r="AW742" s="14" t="s">
        <v>39</v>
      </c>
      <c r="AX742" s="14" t="s">
        <v>78</v>
      </c>
      <c r="AY742" s="215" t="s">
        <v>162</v>
      </c>
    </row>
    <row r="743" spans="1:65" s="14" customFormat="1" ht="10.199999999999999">
      <c r="B743" s="205"/>
      <c r="C743" s="206"/>
      <c r="D743" s="190" t="s">
        <v>172</v>
      </c>
      <c r="E743" s="207" t="s">
        <v>32</v>
      </c>
      <c r="F743" s="208" t="s">
        <v>809</v>
      </c>
      <c r="G743" s="206"/>
      <c r="H743" s="209">
        <v>154.857</v>
      </c>
      <c r="I743" s="210"/>
      <c r="J743" s="206"/>
      <c r="K743" s="206"/>
      <c r="L743" s="211"/>
      <c r="M743" s="212"/>
      <c r="N743" s="213"/>
      <c r="O743" s="213"/>
      <c r="P743" s="213"/>
      <c r="Q743" s="213"/>
      <c r="R743" s="213"/>
      <c r="S743" s="213"/>
      <c r="T743" s="214"/>
      <c r="AT743" s="215" t="s">
        <v>172</v>
      </c>
      <c r="AU743" s="215" t="s">
        <v>88</v>
      </c>
      <c r="AV743" s="14" t="s">
        <v>88</v>
      </c>
      <c r="AW743" s="14" t="s">
        <v>39</v>
      </c>
      <c r="AX743" s="14" t="s">
        <v>78</v>
      </c>
      <c r="AY743" s="215" t="s">
        <v>162</v>
      </c>
    </row>
    <row r="744" spans="1:65" s="14" customFormat="1" ht="10.199999999999999">
      <c r="B744" s="205"/>
      <c r="C744" s="206"/>
      <c r="D744" s="190" t="s">
        <v>172</v>
      </c>
      <c r="E744" s="207" t="s">
        <v>32</v>
      </c>
      <c r="F744" s="208" t="s">
        <v>810</v>
      </c>
      <c r="G744" s="206"/>
      <c r="H744" s="209">
        <v>101.289</v>
      </c>
      <c r="I744" s="210"/>
      <c r="J744" s="206"/>
      <c r="K744" s="206"/>
      <c r="L744" s="211"/>
      <c r="M744" s="212"/>
      <c r="N744" s="213"/>
      <c r="O744" s="213"/>
      <c r="P744" s="213"/>
      <c r="Q744" s="213"/>
      <c r="R744" s="213"/>
      <c r="S744" s="213"/>
      <c r="T744" s="214"/>
      <c r="AT744" s="215" t="s">
        <v>172</v>
      </c>
      <c r="AU744" s="215" t="s">
        <v>88</v>
      </c>
      <c r="AV744" s="14" t="s">
        <v>88</v>
      </c>
      <c r="AW744" s="14" t="s">
        <v>39</v>
      </c>
      <c r="AX744" s="14" t="s">
        <v>78</v>
      </c>
      <c r="AY744" s="215" t="s">
        <v>162</v>
      </c>
    </row>
    <row r="745" spans="1:65" s="14" customFormat="1" ht="10.199999999999999">
      <c r="B745" s="205"/>
      <c r="C745" s="206"/>
      <c r="D745" s="190" t="s">
        <v>172</v>
      </c>
      <c r="E745" s="207" t="s">
        <v>32</v>
      </c>
      <c r="F745" s="208" t="s">
        <v>811</v>
      </c>
      <c r="G745" s="206"/>
      <c r="H745" s="209">
        <v>16.878</v>
      </c>
      <c r="I745" s="210"/>
      <c r="J745" s="206"/>
      <c r="K745" s="206"/>
      <c r="L745" s="211"/>
      <c r="M745" s="212"/>
      <c r="N745" s="213"/>
      <c r="O745" s="213"/>
      <c r="P745" s="213"/>
      <c r="Q745" s="213"/>
      <c r="R745" s="213"/>
      <c r="S745" s="213"/>
      <c r="T745" s="214"/>
      <c r="AT745" s="215" t="s">
        <v>172</v>
      </c>
      <c r="AU745" s="215" t="s">
        <v>88</v>
      </c>
      <c r="AV745" s="14" t="s">
        <v>88</v>
      </c>
      <c r="AW745" s="14" t="s">
        <v>39</v>
      </c>
      <c r="AX745" s="14" t="s">
        <v>78</v>
      </c>
      <c r="AY745" s="215" t="s">
        <v>162</v>
      </c>
    </row>
    <row r="746" spans="1:65" s="14" customFormat="1" ht="10.199999999999999">
      <c r="B746" s="205"/>
      <c r="C746" s="206"/>
      <c r="D746" s="190" t="s">
        <v>172</v>
      </c>
      <c r="E746" s="207" t="s">
        <v>32</v>
      </c>
      <c r="F746" s="208" t="s">
        <v>812</v>
      </c>
      <c r="G746" s="206"/>
      <c r="H746" s="209">
        <v>9.4E-2</v>
      </c>
      <c r="I746" s="210"/>
      <c r="J746" s="206"/>
      <c r="K746" s="206"/>
      <c r="L746" s="211"/>
      <c r="M746" s="212"/>
      <c r="N746" s="213"/>
      <c r="O746" s="213"/>
      <c r="P746" s="213"/>
      <c r="Q746" s="213"/>
      <c r="R746" s="213"/>
      <c r="S746" s="213"/>
      <c r="T746" s="214"/>
      <c r="AT746" s="215" t="s">
        <v>172</v>
      </c>
      <c r="AU746" s="215" t="s">
        <v>88</v>
      </c>
      <c r="AV746" s="14" t="s">
        <v>88</v>
      </c>
      <c r="AW746" s="14" t="s">
        <v>39</v>
      </c>
      <c r="AX746" s="14" t="s">
        <v>78</v>
      </c>
      <c r="AY746" s="215" t="s">
        <v>162</v>
      </c>
    </row>
    <row r="747" spans="1:65" s="15" customFormat="1" ht="10.199999999999999">
      <c r="B747" s="216"/>
      <c r="C747" s="217"/>
      <c r="D747" s="190" t="s">
        <v>172</v>
      </c>
      <c r="E747" s="218" t="s">
        <v>32</v>
      </c>
      <c r="F747" s="219" t="s">
        <v>175</v>
      </c>
      <c r="G747" s="217"/>
      <c r="H747" s="220">
        <v>779.71300000000008</v>
      </c>
      <c r="I747" s="221"/>
      <c r="J747" s="217"/>
      <c r="K747" s="217"/>
      <c r="L747" s="222"/>
      <c r="M747" s="223"/>
      <c r="N747" s="224"/>
      <c r="O747" s="224"/>
      <c r="P747" s="224"/>
      <c r="Q747" s="224"/>
      <c r="R747" s="224"/>
      <c r="S747" s="224"/>
      <c r="T747" s="225"/>
      <c r="AT747" s="226" t="s">
        <v>172</v>
      </c>
      <c r="AU747" s="226" t="s">
        <v>88</v>
      </c>
      <c r="AV747" s="15" t="s">
        <v>168</v>
      </c>
      <c r="AW747" s="15" t="s">
        <v>39</v>
      </c>
      <c r="AX747" s="15" t="s">
        <v>86</v>
      </c>
      <c r="AY747" s="226" t="s">
        <v>162</v>
      </c>
    </row>
    <row r="748" spans="1:65" s="2" customFormat="1" ht="14.4" customHeight="1">
      <c r="A748" s="37"/>
      <c r="B748" s="38"/>
      <c r="C748" s="177" t="s">
        <v>840</v>
      </c>
      <c r="D748" s="177" t="s">
        <v>164</v>
      </c>
      <c r="E748" s="178" t="s">
        <v>841</v>
      </c>
      <c r="F748" s="179" t="s">
        <v>842</v>
      </c>
      <c r="G748" s="180" t="s">
        <v>267</v>
      </c>
      <c r="H748" s="181">
        <v>3.7629999999999999</v>
      </c>
      <c r="I748" s="182"/>
      <c r="J748" s="183">
        <f>ROUND(I748*H748,2)</f>
        <v>0</v>
      </c>
      <c r="K748" s="179" t="s">
        <v>167</v>
      </c>
      <c r="L748" s="42"/>
      <c r="M748" s="184" t="s">
        <v>32</v>
      </c>
      <c r="N748" s="185" t="s">
        <v>49</v>
      </c>
      <c r="O748" s="67"/>
      <c r="P748" s="186">
        <f>O748*H748</f>
        <v>0</v>
      </c>
      <c r="Q748" s="186">
        <v>0</v>
      </c>
      <c r="R748" s="186">
        <f>Q748*H748</f>
        <v>0</v>
      </c>
      <c r="S748" s="186">
        <v>0</v>
      </c>
      <c r="T748" s="187">
        <f>S748*H748</f>
        <v>0</v>
      </c>
      <c r="U748" s="37"/>
      <c r="V748" s="37"/>
      <c r="W748" s="37"/>
      <c r="X748" s="37"/>
      <c r="Y748" s="37"/>
      <c r="Z748" s="37"/>
      <c r="AA748" s="37"/>
      <c r="AB748" s="37"/>
      <c r="AC748" s="37"/>
      <c r="AD748" s="37"/>
      <c r="AE748" s="37"/>
      <c r="AR748" s="188" t="s">
        <v>168</v>
      </c>
      <c r="AT748" s="188" t="s">
        <v>164</v>
      </c>
      <c r="AU748" s="188" t="s">
        <v>88</v>
      </c>
      <c r="AY748" s="19" t="s">
        <v>162</v>
      </c>
      <c r="BE748" s="189">
        <f>IF(N748="základní",J748,0)</f>
        <v>0</v>
      </c>
      <c r="BF748" s="189">
        <f>IF(N748="snížená",J748,0)</f>
        <v>0</v>
      </c>
      <c r="BG748" s="189">
        <f>IF(N748="zákl. přenesená",J748,0)</f>
        <v>0</v>
      </c>
      <c r="BH748" s="189">
        <f>IF(N748="sníž. přenesená",J748,0)</f>
        <v>0</v>
      </c>
      <c r="BI748" s="189">
        <f>IF(N748="nulová",J748,0)</f>
        <v>0</v>
      </c>
      <c r="BJ748" s="19" t="s">
        <v>86</v>
      </c>
      <c r="BK748" s="189">
        <f>ROUND(I748*H748,2)</f>
        <v>0</v>
      </c>
      <c r="BL748" s="19" t="s">
        <v>168</v>
      </c>
      <c r="BM748" s="188" t="s">
        <v>843</v>
      </c>
    </row>
    <row r="749" spans="1:65" s="2" customFormat="1" ht="38.4">
      <c r="A749" s="37"/>
      <c r="B749" s="38"/>
      <c r="C749" s="39"/>
      <c r="D749" s="190" t="s">
        <v>170</v>
      </c>
      <c r="E749" s="39"/>
      <c r="F749" s="191" t="s">
        <v>839</v>
      </c>
      <c r="G749" s="39"/>
      <c r="H749" s="39"/>
      <c r="I749" s="192"/>
      <c r="J749" s="39"/>
      <c r="K749" s="39"/>
      <c r="L749" s="42"/>
      <c r="M749" s="193"/>
      <c r="N749" s="194"/>
      <c r="O749" s="67"/>
      <c r="P749" s="67"/>
      <c r="Q749" s="67"/>
      <c r="R749" s="67"/>
      <c r="S749" s="67"/>
      <c r="T749" s="68"/>
      <c r="U749" s="37"/>
      <c r="V749" s="37"/>
      <c r="W749" s="37"/>
      <c r="X749" s="37"/>
      <c r="Y749" s="37"/>
      <c r="Z749" s="37"/>
      <c r="AA749" s="37"/>
      <c r="AB749" s="37"/>
      <c r="AC749" s="37"/>
      <c r="AD749" s="37"/>
      <c r="AE749" s="37"/>
      <c r="AT749" s="19" t="s">
        <v>170</v>
      </c>
      <c r="AU749" s="19" t="s">
        <v>88</v>
      </c>
    </row>
    <row r="750" spans="1:65" s="13" customFormat="1" ht="10.199999999999999">
      <c r="B750" s="195"/>
      <c r="C750" s="196"/>
      <c r="D750" s="190" t="s">
        <v>172</v>
      </c>
      <c r="E750" s="197" t="s">
        <v>32</v>
      </c>
      <c r="F750" s="198" t="s">
        <v>825</v>
      </c>
      <c r="G750" s="196"/>
      <c r="H750" s="197" t="s">
        <v>32</v>
      </c>
      <c r="I750" s="199"/>
      <c r="J750" s="196"/>
      <c r="K750" s="196"/>
      <c r="L750" s="200"/>
      <c r="M750" s="201"/>
      <c r="N750" s="202"/>
      <c r="O750" s="202"/>
      <c r="P750" s="202"/>
      <c r="Q750" s="202"/>
      <c r="R750" s="202"/>
      <c r="S750" s="202"/>
      <c r="T750" s="203"/>
      <c r="AT750" s="204" t="s">
        <v>172</v>
      </c>
      <c r="AU750" s="204" t="s">
        <v>88</v>
      </c>
      <c r="AV750" s="13" t="s">
        <v>86</v>
      </c>
      <c r="AW750" s="13" t="s">
        <v>39</v>
      </c>
      <c r="AX750" s="13" t="s">
        <v>78</v>
      </c>
      <c r="AY750" s="204" t="s">
        <v>162</v>
      </c>
    </row>
    <row r="751" spans="1:65" s="14" customFormat="1" ht="10.199999999999999">
      <c r="B751" s="205"/>
      <c r="C751" s="206"/>
      <c r="D751" s="190" t="s">
        <v>172</v>
      </c>
      <c r="E751" s="207" t="s">
        <v>32</v>
      </c>
      <c r="F751" s="208" t="s">
        <v>826</v>
      </c>
      <c r="G751" s="206"/>
      <c r="H751" s="209">
        <v>0.61299999999999999</v>
      </c>
      <c r="I751" s="210"/>
      <c r="J751" s="206"/>
      <c r="K751" s="206"/>
      <c r="L751" s="211"/>
      <c r="M751" s="212"/>
      <c r="N751" s="213"/>
      <c r="O751" s="213"/>
      <c r="P751" s="213"/>
      <c r="Q751" s="213"/>
      <c r="R751" s="213"/>
      <c r="S751" s="213"/>
      <c r="T751" s="214"/>
      <c r="AT751" s="215" t="s">
        <v>172</v>
      </c>
      <c r="AU751" s="215" t="s">
        <v>88</v>
      </c>
      <c r="AV751" s="14" t="s">
        <v>88</v>
      </c>
      <c r="AW751" s="14" t="s">
        <v>39</v>
      </c>
      <c r="AX751" s="14" t="s">
        <v>78</v>
      </c>
      <c r="AY751" s="215" t="s">
        <v>162</v>
      </c>
    </row>
    <row r="752" spans="1:65" s="14" customFormat="1" ht="10.199999999999999">
      <c r="B752" s="205"/>
      <c r="C752" s="206"/>
      <c r="D752" s="190" t="s">
        <v>172</v>
      </c>
      <c r="E752" s="207" t="s">
        <v>32</v>
      </c>
      <c r="F752" s="208" t="s">
        <v>827</v>
      </c>
      <c r="G752" s="206"/>
      <c r="H752" s="209">
        <v>3.15</v>
      </c>
      <c r="I752" s="210"/>
      <c r="J752" s="206"/>
      <c r="K752" s="206"/>
      <c r="L752" s="211"/>
      <c r="M752" s="212"/>
      <c r="N752" s="213"/>
      <c r="O752" s="213"/>
      <c r="P752" s="213"/>
      <c r="Q752" s="213"/>
      <c r="R752" s="213"/>
      <c r="S752" s="213"/>
      <c r="T752" s="214"/>
      <c r="AT752" s="215" t="s">
        <v>172</v>
      </c>
      <c r="AU752" s="215" t="s">
        <v>88</v>
      </c>
      <c r="AV752" s="14" t="s">
        <v>88</v>
      </c>
      <c r="AW752" s="14" t="s">
        <v>39</v>
      </c>
      <c r="AX752" s="14" t="s">
        <v>78</v>
      </c>
      <c r="AY752" s="215" t="s">
        <v>162</v>
      </c>
    </row>
    <row r="753" spans="1:65" s="15" customFormat="1" ht="10.199999999999999">
      <c r="B753" s="216"/>
      <c r="C753" s="217"/>
      <c r="D753" s="190" t="s">
        <v>172</v>
      </c>
      <c r="E753" s="218" t="s">
        <v>32</v>
      </c>
      <c r="F753" s="219" t="s">
        <v>175</v>
      </c>
      <c r="G753" s="217"/>
      <c r="H753" s="220">
        <v>3.7629999999999999</v>
      </c>
      <c r="I753" s="221"/>
      <c r="J753" s="217"/>
      <c r="K753" s="217"/>
      <c r="L753" s="222"/>
      <c r="M753" s="223"/>
      <c r="N753" s="224"/>
      <c r="O753" s="224"/>
      <c r="P753" s="224"/>
      <c r="Q753" s="224"/>
      <c r="R753" s="224"/>
      <c r="S753" s="224"/>
      <c r="T753" s="225"/>
      <c r="AT753" s="226" t="s">
        <v>172</v>
      </c>
      <c r="AU753" s="226" t="s">
        <v>88</v>
      </c>
      <c r="AV753" s="15" t="s">
        <v>168</v>
      </c>
      <c r="AW753" s="15" t="s">
        <v>39</v>
      </c>
      <c r="AX753" s="15" t="s">
        <v>86</v>
      </c>
      <c r="AY753" s="226" t="s">
        <v>162</v>
      </c>
    </row>
    <row r="754" spans="1:65" s="2" customFormat="1" ht="24.15" customHeight="1">
      <c r="A754" s="37"/>
      <c r="B754" s="38"/>
      <c r="C754" s="177" t="s">
        <v>844</v>
      </c>
      <c r="D754" s="177" t="s">
        <v>164</v>
      </c>
      <c r="E754" s="178" t="s">
        <v>845</v>
      </c>
      <c r="F754" s="179" t="s">
        <v>846</v>
      </c>
      <c r="G754" s="180" t="s">
        <v>267</v>
      </c>
      <c r="H754" s="181">
        <v>154.95099999999999</v>
      </c>
      <c r="I754" s="182"/>
      <c r="J754" s="183">
        <f>ROUND(I754*H754,2)</f>
        <v>0</v>
      </c>
      <c r="K754" s="179" t="s">
        <v>167</v>
      </c>
      <c r="L754" s="42"/>
      <c r="M754" s="184" t="s">
        <v>32</v>
      </c>
      <c r="N754" s="185" t="s">
        <v>49</v>
      </c>
      <c r="O754" s="67"/>
      <c r="P754" s="186">
        <f>O754*H754</f>
        <v>0</v>
      </c>
      <c r="Q754" s="186">
        <v>0</v>
      </c>
      <c r="R754" s="186">
        <f>Q754*H754</f>
        <v>0</v>
      </c>
      <c r="S754" s="186">
        <v>0</v>
      </c>
      <c r="T754" s="187">
        <f>S754*H754</f>
        <v>0</v>
      </c>
      <c r="U754" s="37"/>
      <c r="V754" s="37"/>
      <c r="W754" s="37"/>
      <c r="X754" s="37"/>
      <c r="Y754" s="37"/>
      <c r="Z754" s="37"/>
      <c r="AA754" s="37"/>
      <c r="AB754" s="37"/>
      <c r="AC754" s="37"/>
      <c r="AD754" s="37"/>
      <c r="AE754" s="37"/>
      <c r="AR754" s="188" t="s">
        <v>168</v>
      </c>
      <c r="AT754" s="188" t="s">
        <v>164</v>
      </c>
      <c r="AU754" s="188" t="s">
        <v>88</v>
      </c>
      <c r="AY754" s="19" t="s">
        <v>162</v>
      </c>
      <c r="BE754" s="189">
        <f>IF(N754="základní",J754,0)</f>
        <v>0</v>
      </c>
      <c r="BF754" s="189">
        <f>IF(N754="snížená",J754,0)</f>
        <v>0</v>
      </c>
      <c r="BG754" s="189">
        <f>IF(N754="zákl. přenesená",J754,0)</f>
        <v>0</v>
      </c>
      <c r="BH754" s="189">
        <f>IF(N754="sníž. přenesená",J754,0)</f>
        <v>0</v>
      </c>
      <c r="BI754" s="189">
        <f>IF(N754="nulová",J754,0)</f>
        <v>0</v>
      </c>
      <c r="BJ754" s="19" t="s">
        <v>86</v>
      </c>
      <c r="BK754" s="189">
        <f>ROUND(I754*H754,2)</f>
        <v>0</v>
      </c>
      <c r="BL754" s="19" t="s">
        <v>168</v>
      </c>
      <c r="BM754" s="188" t="s">
        <v>847</v>
      </c>
    </row>
    <row r="755" spans="1:65" s="14" customFormat="1" ht="10.199999999999999">
      <c r="B755" s="205"/>
      <c r="C755" s="206"/>
      <c r="D755" s="190" t="s">
        <v>172</v>
      </c>
      <c r="E755" s="207" t="s">
        <v>32</v>
      </c>
      <c r="F755" s="208" t="s">
        <v>809</v>
      </c>
      <c r="G755" s="206"/>
      <c r="H755" s="209">
        <v>154.857</v>
      </c>
      <c r="I755" s="210"/>
      <c r="J755" s="206"/>
      <c r="K755" s="206"/>
      <c r="L755" s="211"/>
      <c r="M755" s="212"/>
      <c r="N755" s="213"/>
      <c r="O755" s="213"/>
      <c r="P755" s="213"/>
      <c r="Q755" s="213"/>
      <c r="R755" s="213"/>
      <c r="S755" s="213"/>
      <c r="T755" s="214"/>
      <c r="AT755" s="215" t="s">
        <v>172</v>
      </c>
      <c r="AU755" s="215" t="s">
        <v>88</v>
      </c>
      <c r="AV755" s="14" t="s">
        <v>88</v>
      </c>
      <c r="AW755" s="14" t="s">
        <v>39</v>
      </c>
      <c r="AX755" s="14" t="s">
        <v>78</v>
      </c>
      <c r="AY755" s="215" t="s">
        <v>162</v>
      </c>
    </row>
    <row r="756" spans="1:65" s="14" customFormat="1" ht="10.199999999999999">
      <c r="B756" s="205"/>
      <c r="C756" s="206"/>
      <c r="D756" s="190" t="s">
        <v>172</v>
      </c>
      <c r="E756" s="207" t="s">
        <v>32</v>
      </c>
      <c r="F756" s="208" t="s">
        <v>812</v>
      </c>
      <c r="G756" s="206"/>
      <c r="H756" s="209">
        <v>9.4E-2</v>
      </c>
      <c r="I756" s="210"/>
      <c r="J756" s="206"/>
      <c r="K756" s="206"/>
      <c r="L756" s="211"/>
      <c r="M756" s="212"/>
      <c r="N756" s="213"/>
      <c r="O756" s="213"/>
      <c r="P756" s="213"/>
      <c r="Q756" s="213"/>
      <c r="R756" s="213"/>
      <c r="S756" s="213"/>
      <c r="T756" s="214"/>
      <c r="AT756" s="215" t="s">
        <v>172</v>
      </c>
      <c r="AU756" s="215" t="s">
        <v>88</v>
      </c>
      <c r="AV756" s="14" t="s">
        <v>88</v>
      </c>
      <c r="AW756" s="14" t="s">
        <v>39</v>
      </c>
      <c r="AX756" s="14" t="s">
        <v>78</v>
      </c>
      <c r="AY756" s="215" t="s">
        <v>162</v>
      </c>
    </row>
    <row r="757" spans="1:65" s="15" customFormat="1" ht="10.199999999999999">
      <c r="B757" s="216"/>
      <c r="C757" s="217"/>
      <c r="D757" s="190" t="s">
        <v>172</v>
      </c>
      <c r="E757" s="218" t="s">
        <v>32</v>
      </c>
      <c r="F757" s="219" t="s">
        <v>175</v>
      </c>
      <c r="G757" s="217"/>
      <c r="H757" s="220">
        <v>154.95099999999999</v>
      </c>
      <c r="I757" s="221"/>
      <c r="J757" s="217"/>
      <c r="K757" s="217"/>
      <c r="L757" s="222"/>
      <c r="M757" s="223"/>
      <c r="N757" s="224"/>
      <c r="O757" s="224"/>
      <c r="P757" s="224"/>
      <c r="Q757" s="224"/>
      <c r="R757" s="224"/>
      <c r="S757" s="224"/>
      <c r="T757" s="225"/>
      <c r="AT757" s="226" t="s">
        <v>172</v>
      </c>
      <c r="AU757" s="226" t="s">
        <v>88</v>
      </c>
      <c r="AV757" s="15" t="s">
        <v>168</v>
      </c>
      <c r="AW757" s="15" t="s">
        <v>39</v>
      </c>
      <c r="AX757" s="15" t="s">
        <v>86</v>
      </c>
      <c r="AY757" s="226" t="s">
        <v>162</v>
      </c>
    </row>
    <row r="758" spans="1:65" s="2" customFormat="1" ht="24.15" customHeight="1">
      <c r="A758" s="37"/>
      <c r="B758" s="38"/>
      <c r="C758" s="177" t="s">
        <v>848</v>
      </c>
      <c r="D758" s="177" t="s">
        <v>164</v>
      </c>
      <c r="E758" s="178" t="s">
        <v>849</v>
      </c>
      <c r="F758" s="179" t="s">
        <v>330</v>
      </c>
      <c r="G758" s="414" t="s">
        <v>267</v>
      </c>
      <c r="H758" s="181">
        <v>351.30799999999999</v>
      </c>
      <c r="I758" s="182"/>
      <c r="J758" s="183">
        <f>ROUND(I758*H758,2)</f>
        <v>0</v>
      </c>
      <c r="K758" s="179" t="s">
        <v>167</v>
      </c>
      <c r="L758" s="42"/>
      <c r="M758" s="184" t="s">
        <v>32</v>
      </c>
      <c r="N758" s="185" t="s">
        <v>49</v>
      </c>
      <c r="O758" s="67"/>
      <c r="P758" s="186">
        <f>O758*H758</f>
        <v>0</v>
      </c>
      <c r="Q758" s="186">
        <v>0</v>
      </c>
      <c r="R758" s="186">
        <f>Q758*H758</f>
        <v>0</v>
      </c>
      <c r="S758" s="186">
        <v>0</v>
      </c>
      <c r="T758" s="187">
        <f>S758*H758</f>
        <v>0</v>
      </c>
      <c r="U758" s="37"/>
      <c r="V758" s="37"/>
      <c r="W758" s="37"/>
      <c r="X758" s="37"/>
      <c r="Y758" s="37"/>
      <c r="Z758" s="37"/>
      <c r="AA758" s="37"/>
      <c r="AB758" s="37"/>
      <c r="AC758" s="37"/>
      <c r="AD758" s="37"/>
      <c r="AE758" s="37"/>
      <c r="AR758" s="188" t="s">
        <v>168</v>
      </c>
      <c r="AT758" s="188" t="s">
        <v>164</v>
      </c>
      <c r="AU758" s="188" t="s">
        <v>88</v>
      </c>
      <c r="AY758" s="19" t="s">
        <v>162</v>
      </c>
      <c r="BE758" s="189">
        <f>IF(N758="základní",J758,0)</f>
        <v>0</v>
      </c>
      <c r="BF758" s="189">
        <f>IF(N758="snížená",J758,0)</f>
        <v>0</v>
      </c>
      <c r="BG758" s="189">
        <f>IF(N758="zákl. přenesená",J758,0)</f>
        <v>0</v>
      </c>
      <c r="BH758" s="189">
        <f>IF(N758="sníž. přenesená",J758,0)</f>
        <v>0</v>
      </c>
      <c r="BI758" s="189">
        <f>IF(N758="nulová",J758,0)</f>
        <v>0</v>
      </c>
      <c r="BJ758" s="19" t="s">
        <v>86</v>
      </c>
      <c r="BK758" s="189">
        <f>ROUND(I758*H758,2)</f>
        <v>0</v>
      </c>
      <c r="BL758" s="19" t="s">
        <v>168</v>
      </c>
      <c r="BM758" s="188" t="s">
        <v>850</v>
      </c>
    </row>
    <row r="759" spans="1:65" s="14" customFormat="1" ht="10.199999999999999">
      <c r="B759" s="205"/>
      <c r="C759" s="206"/>
      <c r="D759" s="190" t="s">
        <v>172</v>
      </c>
      <c r="E759" s="207" t="s">
        <v>32</v>
      </c>
      <c r="F759" s="208" t="s">
        <v>794</v>
      </c>
      <c r="G759" s="206"/>
      <c r="H759" s="209">
        <v>306.44</v>
      </c>
      <c r="I759" s="210"/>
      <c r="J759" s="206"/>
      <c r="K759" s="206"/>
      <c r="L759" s="211"/>
      <c r="M759" s="212"/>
      <c r="N759" s="213"/>
      <c r="O759" s="213"/>
      <c r="P759" s="213"/>
      <c r="Q759" s="213"/>
      <c r="R759" s="213"/>
      <c r="S759" s="213"/>
      <c r="T759" s="214"/>
      <c r="AT759" s="215" t="s">
        <v>172</v>
      </c>
      <c r="AU759" s="215" t="s">
        <v>88</v>
      </c>
      <c r="AV759" s="14" t="s">
        <v>88</v>
      </c>
      <c r="AW759" s="14" t="s">
        <v>39</v>
      </c>
      <c r="AX759" s="14" t="s">
        <v>78</v>
      </c>
      <c r="AY759" s="215" t="s">
        <v>162</v>
      </c>
    </row>
    <row r="760" spans="1:65" s="14" customFormat="1" ht="10.199999999999999">
      <c r="B760" s="205"/>
      <c r="C760" s="206"/>
      <c r="D760" s="190" t="s">
        <v>172</v>
      </c>
      <c r="E760" s="207" t="s">
        <v>32</v>
      </c>
      <c r="F760" s="208" t="s">
        <v>796</v>
      </c>
      <c r="G760" s="206"/>
      <c r="H760" s="209">
        <v>27.99</v>
      </c>
      <c r="I760" s="210"/>
      <c r="J760" s="206"/>
      <c r="K760" s="206"/>
      <c r="L760" s="211"/>
      <c r="M760" s="212"/>
      <c r="N760" s="213"/>
      <c r="O760" s="213"/>
      <c r="P760" s="213"/>
      <c r="Q760" s="213"/>
      <c r="R760" s="213"/>
      <c r="S760" s="213"/>
      <c r="T760" s="214"/>
      <c r="AT760" s="215" t="s">
        <v>172</v>
      </c>
      <c r="AU760" s="215" t="s">
        <v>88</v>
      </c>
      <c r="AV760" s="14" t="s">
        <v>88</v>
      </c>
      <c r="AW760" s="14" t="s">
        <v>39</v>
      </c>
      <c r="AX760" s="14" t="s">
        <v>78</v>
      </c>
      <c r="AY760" s="215" t="s">
        <v>162</v>
      </c>
    </row>
    <row r="761" spans="1:65" s="14" customFormat="1" ht="10.199999999999999">
      <c r="B761" s="205"/>
      <c r="C761" s="206"/>
      <c r="D761" s="190" t="s">
        <v>172</v>
      </c>
      <c r="E761" s="207" t="s">
        <v>32</v>
      </c>
      <c r="F761" s="208" t="s">
        <v>811</v>
      </c>
      <c r="G761" s="206"/>
      <c r="H761" s="209">
        <v>16.878</v>
      </c>
      <c r="I761" s="210"/>
      <c r="J761" s="206"/>
      <c r="K761" s="206"/>
      <c r="L761" s="211"/>
      <c r="M761" s="212"/>
      <c r="N761" s="213"/>
      <c r="O761" s="213"/>
      <c r="P761" s="213"/>
      <c r="Q761" s="213"/>
      <c r="R761" s="213"/>
      <c r="S761" s="213"/>
      <c r="T761" s="214"/>
      <c r="AT761" s="215" t="s">
        <v>172</v>
      </c>
      <c r="AU761" s="215" t="s">
        <v>88</v>
      </c>
      <c r="AV761" s="14" t="s">
        <v>88</v>
      </c>
      <c r="AW761" s="14" t="s">
        <v>39</v>
      </c>
      <c r="AX761" s="14" t="s">
        <v>78</v>
      </c>
      <c r="AY761" s="215" t="s">
        <v>162</v>
      </c>
    </row>
    <row r="762" spans="1:65" s="15" customFormat="1" ht="10.199999999999999">
      <c r="B762" s="216"/>
      <c r="C762" s="217"/>
      <c r="D762" s="190" t="s">
        <v>172</v>
      </c>
      <c r="E762" s="218" t="s">
        <v>32</v>
      </c>
      <c r="F762" s="219" t="s">
        <v>175</v>
      </c>
      <c r="G762" s="217"/>
      <c r="H762" s="220">
        <v>351.30799999999999</v>
      </c>
      <c r="I762" s="221"/>
      <c r="J762" s="217"/>
      <c r="K762" s="217"/>
      <c r="L762" s="222"/>
      <c r="M762" s="223"/>
      <c r="N762" s="224"/>
      <c r="O762" s="224"/>
      <c r="P762" s="224"/>
      <c r="Q762" s="224"/>
      <c r="R762" s="224"/>
      <c r="S762" s="224"/>
      <c r="T762" s="225"/>
      <c r="AT762" s="226" t="s">
        <v>172</v>
      </c>
      <c r="AU762" s="226" t="s">
        <v>88</v>
      </c>
      <c r="AV762" s="15" t="s">
        <v>168</v>
      </c>
      <c r="AW762" s="15" t="s">
        <v>39</v>
      </c>
      <c r="AX762" s="15" t="s">
        <v>86</v>
      </c>
      <c r="AY762" s="226" t="s">
        <v>162</v>
      </c>
    </row>
    <row r="763" spans="1:65" s="2" customFormat="1" ht="24.15" customHeight="1">
      <c r="A763" s="37"/>
      <c r="B763" s="38"/>
      <c r="C763" s="177" t="s">
        <v>851</v>
      </c>
      <c r="D763" s="177" t="s">
        <v>164</v>
      </c>
      <c r="E763" s="178" t="s">
        <v>852</v>
      </c>
      <c r="F763" s="179" t="s">
        <v>853</v>
      </c>
      <c r="G763" s="180" t="s">
        <v>267</v>
      </c>
      <c r="H763" s="181">
        <v>273.45400000000001</v>
      </c>
      <c r="I763" s="182"/>
      <c r="J763" s="183">
        <f>ROUND(I763*H763,2)</f>
        <v>0</v>
      </c>
      <c r="K763" s="179" t="s">
        <v>167</v>
      </c>
      <c r="L763" s="42"/>
      <c r="M763" s="184" t="s">
        <v>32</v>
      </c>
      <c r="N763" s="185" t="s">
        <v>49</v>
      </c>
      <c r="O763" s="67"/>
      <c r="P763" s="186">
        <f>O763*H763</f>
        <v>0</v>
      </c>
      <c r="Q763" s="186">
        <v>0</v>
      </c>
      <c r="R763" s="186">
        <f>Q763*H763</f>
        <v>0</v>
      </c>
      <c r="S763" s="186">
        <v>0</v>
      </c>
      <c r="T763" s="187">
        <f>S763*H763</f>
        <v>0</v>
      </c>
      <c r="U763" s="37"/>
      <c r="V763" s="37"/>
      <c r="W763" s="37"/>
      <c r="X763" s="37"/>
      <c r="Y763" s="37"/>
      <c r="Z763" s="37"/>
      <c r="AA763" s="37"/>
      <c r="AB763" s="37"/>
      <c r="AC763" s="37"/>
      <c r="AD763" s="37"/>
      <c r="AE763" s="37"/>
      <c r="AR763" s="188" t="s">
        <v>168</v>
      </c>
      <c r="AT763" s="188" t="s">
        <v>164</v>
      </c>
      <c r="AU763" s="188" t="s">
        <v>88</v>
      </c>
      <c r="AY763" s="19" t="s">
        <v>162</v>
      </c>
      <c r="BE763" s="189">
        <f>IF(N763="základní",J763,0)</f>
        <v>0</v>
      </c>
      <c r="BF763" s="189">
        <f>IF(N763="snížená",J763,0)</f>
        <v>0</v>
      </c>
      <c r="BG763" s="189">
        <f>IF(N763="zákl. přenesená",J763,0)</f>
        <v>0</v>
      </c>
      <c r="BH763" s="189">
        <f>IF(N763="sníž. přenesená",J763,0)</f>
        <v>0</v>
      </c>
      <c r="BI763" s="189">
        <f>IF(N763="nulová",J763,0)</f>
        <v>0</v>
      </c>
      <c r="BJ763" s="19" t="s">
        <v>86</v>
      </c>
      <c r="BK763" s="189">
        <f>ROUND(I763*H763,2)</f>
        <v>0</v>
      </c>
      <c r="BL763" s="19" t="s">
        <v>168</v>
      </c>
      <c r="BM763" s="188" t="s">
        <v>854</v>
      </c>
    </row>
    <row r="764" spans="1:65" s="14" customFormat="1" ht="10.199999999999999">
      <c r="B764" s="205"/>
      <c r="C764" s="206"/>
      <c r="D764" s="190" t="s">
        <v>172</v>
      </c>
      <c r="E764" s="207" t="s">
        <v>32</v>
      </c>
      <c r="F764" s="208" t="s">
        <v>795</v>
      </c>
      <c r="G764" s="206"/>
      <c r="H764" s="209">
        <v>172.16499999999999</v>
      </c>
      <c r="I764" s="210"/>
      <c r="J764" s="206"/>
      <c r="K764" s="206"/>
      <c r="L764" s="211"/>
      <c r="M764" s="212"/>
      <c r="N764" s="213"/>
      <c r="O764" s="213"/>
      <c r="P764" s="213"/>
      <c r="Q764" s="213"/>
      <c r="R764" s="213"/>
      <c r="S764" s="213"/>
      <c r="T764" s="214"/>
      <c r="AT764" s="215" t="s">
        <v>172</v>
      </c>
      <c r="AU764" s="215" t="s">
        <v>88</v>
      </c>
      <c r="AV764" s="14" t="s">
        <v>88</v>
      </c>
      <c r="AW764" s="14" t="s">
        <v>39</v>
      </c>
      <c r="AX764" s="14" t="s">
        <v>78</v>
      </c>
      <c r="AY764" s="215" t="s">
        <v>162</v>
      </c>
    </row>
    <row r="765" spans="1:65" s="14" customFormat="1" ht="10.199999999999999">
      <c r="B765" s="205"/>
      <c r="C765" s="206"/>
      <c r="D765" s="190" t="s">
        <v>172</v>
      </c>
      <c r="E765" s="207" t="s">
        <v>32</v>
      </c>
      <c r="F765" s="208" t="s">
        <v>810</v>
      </c>
      <c r="G765" s="206"/>
      <c r="H765" s="209">
        <v>101.289</v>
      </c>
      <c r="I765" s="210"/>
      <c r="J765" s="206"/>
      <c r="K765" s="206"/>
      <c r="L765" s="211"/>
      <c r="M765" s="212"/>
      <c r="N765" s="213"/>
      <c r="O765" s="213"/>
      <c r="P765" s="213"/>
      <c r="Q765" s="213"/>
      <c r="R765" s="213"/>
      <c r="S765" s="213"/>
      <c r="T765" s="214"/>
      <c r="AT765" s="215" t="s">
        <v>172</v>
      </c>
      <c r="AU765" s="215" t="s">
        <v>88</v>
      </c>
      <c r="AV765" s="14" t="s">
        <v>88</v>
      </c>
      <c r="AW765" s="14" t="s">
        <v>39</v>
      </c>
      <c r="AX765" s="14" t="s">
        <v>78</v>
      </c>
      <c r="AY765" s="215" t="s">
        <v>162</v>
      </c>
    </row>
    <row r="766" spans="1:65" s="15" customFormat="1" ht="10.199999999999999">
      <c r="B766" s="216"/>
      <c r="C766" s="217"/>
      <c r="D766" s="190" t="s">
        <v>172</v>
      </c>
      <c r="E766" s="218" t="s">
        <v>32</v>
      </c>
      <c r="F766" s="219" t="s">
        <v>175</v>
      </c>
      <c r="G766" s="217"/>
      <c r="H766" s="220">
        <v>273.45400000000001</v>
      </c>
      <c r="I766" s="221"/>
      <c r="J766" s="217"/>
      <c r="K766" s="217"/>
      <c r="L766" s="222"/>
      <c r="M766" s="223"/>
      <c r="N766" s="224"/>
      <c r="O766" s="224"/>
      <c r="P766" s="224"/>
      <c r="Q766" s="224"/>
      <c r="R766" s="224"/>
      <c r="S766" s="224"/>
      <c r="T766" s="225"/>
      <c r="AT766" s="226" t="s">
        <v>172</v>
      </c>
      <c r="AU766" s="226" t="s">
        <v>88</v>
      </c>
      <c r="AV766" s="15" t="s">
        <v>168</v>
      </c>
      <c r="AW766" s="15" t="s">
        <v>39</v>
      </c>
      <c r="AX766" s="15" t="s">
        <v>86</v>
      </c>
      <c r="AY766" s="226" t="s">
        <v>162</v>
      </c>
    </row>
    <row r="767" spans="1:65" s="12" customFormat="1" ht="22.8" customHeight="1">
      <c r="B767" s="161"/>
      <c r="C767" s="162"/>
      <c r="D767" s="163" t="s">
        <v>77</v>
      </c>
      <c r="E767" s="175" t="s">
        <v>855</v>
      </c>
      <c r="F767" s="175" t="s">
        <v>856</v>
      </c>
      <c r="G767" s="162"/>
      <c r="H767" s="162"/>
      <c r="I767" s="165"/>
      <c r="J767" s="176">
        <f>BK767</f>
        <v>0</v>
      </c>
      <c r="K767" s="162"/>
      <c r="L767" s="167"/>
      <c r="M767" s="168"/>
      <c r="N767" s="169"/>
      <c r="O767" s="169"/>
      <c r="P767" s="170">
        <f>SUM(P768:P769)</f>
        <v>0</v>
      </c>
      <c r="Q767" s="169"/>
      <c r="R767" s="170">
        <f>SUM(R768:R769)</f>
        <v>0</v>
      </c>
      <c r="S767" s="169"/>
      <c r="T767" s="171">
        <f>SUM(T768:T769)</f>
        <v>0</v>
      </c>
      <c r="AR767" s="172" t="s">
        <v>86</v>
      </c>
      <c r="AT767" s="173" t="s">
        <v>77</v>
      </c>
      <c r="AU767" s="173" t="s">
        <v>86</v>
      </c>
      <c r="AY767" s="172" t="s">
        <v>162</v>
      </c>
      <c r="BK767" s="174">
        <f>SUM(BK768:BK769)</f>
        <v>0</v>
      </c>
    </row>
    <row r="768" spans="1:65" s="2" customFormat="1" ht="24.15" customHeight="1">
      <c r="A768" s="37"/>
      <c r="B768" s="38"/>
      <c r="C768" s="177" t="s">
        <v>857</v>
      </c>
      <c r="D768" s="177" t="s">
        <v>164</v>
      </c>
      <c r="E768" s="178" t="s">
        <v>858</v>
      </c>
      <c r="F768" s="179" t="s">
        <v>859</v>
      </c>
      <c r="G768" s="180" t="s">
        <v>267</v>
      </c>
      <c r="H768" s="181">
        <v>113.217</v>
      </c>
      <c r="I768" s="182"/>
      <c r="J768" s="183">
        <f>ROUND(I768*H768,2)</f>
        <v>0</v>
      </c>
      <c r="K768" s="179" t="s">
        <v>167</v>
      </c>
      <c r="L768" s="42"/>
      <c r="M768" s="184" t="s">
        <v>32</v>
      </c>
      <c r="N768" s="185" t="s">
        <v>49</v>
      </c>
      <c r="O768" s="67"/>
      <c r="P768" s="186">
        <f>O768*H768</f>
        <v>0</v>
      </c>
      <c r="Q768" s="186">
        <v>0</v>
      </c>
      <c r="R768" s="186">
        <f>Q768*H768</f>
        <v>0</v>
      </c>
      <c r="S768" s="186">
        <v>0</v>
      </c>
      <c r="T768" s="187">
        <f>S768*H768</f>
        <v>0</v>
      </c>
      <c r="U768" s="37"/>
      <c r="V768" s="37"/>
      <c r="W768" s="37"/>
      <c r="X768" s="37"/>
      <c r="Y768" s="37"/>
      <c r="Z768" s="37"/>
      <c r="AA768" s="37"/>
      <c r="AB768" s="37"/>
      <c r="AC768" s="37"/>
      <c r="AD768" s="37"/>
      <c r="AE768" s="37"/>
      <c r="AR768" s="188" t="s">
        <v>168</v>
      </c>
      <c r="AT768" s="188" t="s">
        <v>164</v>
      </c>
      <c r="AU768" s="188" t="s">
        <v>88</v>
      </c>
      <c r="AY768" s="19" t="s">
        <v>162</v>
      </c>
      <c r="BE768" s="189">
        <f>IF(N768="základní",J768,0)</f>
        <v>0</v>
      </c>
      <c r="BF768" s="189">
        <f>IF(N768="snížená",J768,0)</f>
        <v>0</v>
      </c>
      <c r="BG768" s="189">
        <f>IF(N768="zákl. přenesená",J768,0)</f>
        <v>0</v>
      </c>
      <c r="BH768" s="189">
        <f>IF(N768="sníž. přenesená",J768,0)</f>
        <v>0</v>
      </c>
      <c r="BI768" s="189">
        <f>IF(N768="nulová",J768,0)</f>
        <v>0</v>
      </c>
      <c r="BJ768" s="19" t="s">
        <v>86</v>
      </c>
      <c r="BK768" s="189">
        <f>ROUND(I768*H768,2)</f>
        <v>0</v>
      </c>
      <c r="BL768" s="19" t="s">
        <v>168</v>
      </c>
      <c r="BM768" s="188" t="s">
        <v>860</v>
      </c>
    </row>
    <row r="769" spans="1:47" s="2" customFormat="1" ht="28.8">
      <c r="A769" s="37"/>
      <c r="B769" s="38"/>
      <c r="C769" s="39"/>
      <c r="D769" s="190" t="s">
        <v>170</v>
      </c>
      <c r="E769" s="39"/>
      <c r="F769" s="191" t="s">
        <v>861</v>
      </c>
      <c r="G769" s="39"/>
      <c r="H769" s="39"/>
      <c r="I769" s="192"/>
      <c r="J769" s="39"/>
      <c r="K769" s="39"/>
      <c r="L769" s="42"/>
      <c r="M769" s="248"/>
      <c r="N769" s="249"/>
      <c r="O769" s="250"/>
      <c r="P769" s="250"/>
      <c r="Q769" s="250"/>
      <c r="R769" s="250"/>
      <c r="S769" s="250"/>
      <c r="T769" s="251"/>
      <c r="U769" s="37"/>
      <c r="V769" s="37"/>
      <c r="W769" s="37"/>
      <c r="X769" s="37"/>
      <c r="Y769" s="37"/>
      <c r="Z769" s="37"/>
      <c r="AA769" s="37"/>
      <c r="AB769" s="37"/>
      <c r="AC769" s="37"/>
      <c r="AD769" s="37"/>
      <c r="AE769" s="37"/>
      <c r="AT769" s="19" t="s">
        <v>170</v>
      </c>
      <c r="AU769" s="19" t="s">
        <v>88</v>
      </c>
    </row>
    <row r="770" spans="1:47" s="2" customFormat="1" ht="6.9" customHeight="1">
      <c r="A770" s="37"/>
      <c r="B770" s="50"/>
      <c r="C770" s="51"/>
      <c r="D770" s="51"/>
      <c r="E770" s="51"/>
      <c r="F770" s="51"/>
      <c r="G770" s="51"/>
      <c r="H770" s="51"/>
      <c r="I770" s="51"/>
      <c r="J770" s="51"/>
      <c r="K770" s="51"/>
      <c r="L770" s="42"/>
      <c r="M770" s="37"/>
      <c r="O770" s="37"/>
      <c r="P770" s="37"/>
      <c r="Q770" s="37"/>
      <c r="R770" s="37"/>
      <c r="S770" s="37"/>
      <c r="T770" s="37"/>
      <c r="U770" s="37"/>
      <c r="V770" s="37"/>
      <c r="W770" s="37"/>
      <c r="X770" s="37"/>
      <c r="Y770" s="37"/>
      <c r="Z770" s="37"/>
      <c r="AA770" s="37"/>
      <c r="AB770" s="37"/>
      <c r="AC770" s="37"/>
      <c r="AD770" s="37"/>
      <c r="AE770" s="37"/>
    </row>
  </sheetData>
  <sheetProtection algorithmName="SHA-512" hashValue="4tLJwka1o2GSTcZ9G4DMxQJ6LtWtkGMEXs/h65K5kQfM3qTZlrbziG8nvpnyHka+ol+oms4TzJEPhJ2iD0CQhg==" saltValue="pmWYdSDQGgbt0M6Mxcnjrw==" spinCount="100000" sheet="1" objects="1" scenarios="1" formatColumns="0" formatRows="0" autoFilter="0"/>
  <autoFilter ref="C87:K769" xr:uid="{00000000-0009-0000-0000-000001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85" fitToHeight="100" orientation="landscape" blackAndWhite="1" r:id="rId1"/>
  <headerFooter>
    <oddHeader>&amp;LMěsto Dobříš
Oprava komunikace ul. Mládeže (DZS+DPS)&amp;CDOPAS s.r.o.&amp;RPOLOŽKOVÝ VÝKAZ VÝMĚR</oddHeader>
    <oddFooter>&amp;LSO 100 - Komunikace a zpevněné plochy&amp;CStrana &amp;P z &amp;N&amp;RPoložkový soupis prací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04"/>
  <sheetViews>
    <sheetView showGridLines="0" tabSelected="1" topLeftCell="A68" workbookViewId="0">
      <selection activeCell="I88" sqref="I88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1.42578125" style="1" customWidth="1"/>
    <col min="9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AT2" s="19" t="s">
        <v>91</v>
      </c>
    </row>
    <row r="3" spans="1:46" s="1" customFormat="1" ht="6.9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22"/>
      <c r="AT3" s="19" t="s">
        <v>88</v>
      </c>
    </row>
    <row r="4" spans="1:46" s="1" customFormat="1" ht="24.9" customHeight="1">
      <c r="B4" s="22"/>
      <c r="D4" s="107" t="s">
        <v>101</v>
      </c>
      <c r="L4" s="22"/>
      <c r="M4" s="108" t="s">
        <v>10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9" t="s">
        <v>16</v>
      </c>
      <c r="L6" s="22"/>
    </row>
    <row r="7" spans="1:46" s="1" customFormat="1" ht="16.5" customHeight="1">
      <c r="B7" s="22"/>
      <c r="E7" s="390" t="str">
        <f>'Rekapitulace stavby'!K6</f>
        <v>Město Dobříš - Oprava komunikace ul. Mládeže (PD DZS+DPS)</v>
      </c>
      <c r="F7" s="391"/>
      <c r="G7" s="391"/>
      <c r="H7" s="391"/>
      <c r="L7" s="22"/>
    </row>
    <row r="8" spans="1:46" s="2" customFormat="1" ht="12" customHeight="1">
      <c r="A8" s="37"/>
      <c r="B8" s="42"/>
      <c r="C8" s="37"/>
      <c r="D8" s="109" t="s">
        <v>114</v>
      </c>
      <c r="E8" s="37"/>
      <c r="F8" s="37"/>
      <c r="G8" s="37"/>
      <c r="H8" s="37"/>
      <c r="I8" s="37"/>
      <c r="J8" s="37"/>
      <c r="K8" s="37"/>
      <c r="L8" s="110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92" t="s">
        <v>862</v>
      </c>
      <c r="F9" s="393"/>
      <c r="G9" s="393"/>
      <c r="H9" s="393"/>
      <c r="I9" s="37"/>
      <c r="J9" s="37"/>
      <c r="K9" s="37"/>
      <c r="L9" s="110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0.199999999999999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10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9" t="s">
        <v>18</v>
      </c>
      <c r="E11" s="37"/>
      <c r="F11" s="111" t="s">
        <v>32</v>
      </c>
      <c r="G11" s="37"/>
      <c r="H11" s="37"/>
      <c r="I11" s="109" t="s">
        <v>20</v>
      </c>
      <c r="J11" s="111" t="s">
        <v>32</v>
      </c>
      <c r="K11" s="37"/>
      <c r="L11" s="110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9" t="s">
        <v>22</v>
      </c>
      <c r="E12" s="37"/>
      <c r="F12" s="111" t="s">
        <v>23</v>
      </c>
      <c r="G12" s="37"/>
      <c r="H12" s="37"/>
      <c r="I12" s="109" t="s">
        <v>24</v>
      </c>
      <c r="J12" s="112" t="str">
        <f>'Rekapitulace stavby'!AN8</f>
        <v>19. 8. 2020</v>
      </c>
      <c r="K12" s="37"/>
      <c r="L12" s="110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8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10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9" t="s">
        <v>30</v>
      </c>
      <c r="E14" s="37"/>
      <c r="F14" s="37"/>
      <c r="G14" s="37"/>
      <c r="H14" s="37"/>
      <c r="I14" s="109" t="s">
        <v>31</v>
      </c>
      <c r="J14" s="111" t="s">
        <v>32</v>
      </c>
      <c r="K14" s="37"/>
      <c r="L14" s="110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1" t="s">
        <v>33</v>
      </c>
      <c r="F15" s="37"/>
      <c r="G15" s="37"/>
      <c r="H15" s="37"/>
      <c r="I15" s="109" t="s">
        <v>34</v>
      </c>
      <c r="J15" s="111" t="s">
        <v>32</v>
      </c>
      <c r="K15" s="37"/>
      <c r="L15" s="110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10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9" t="s">
        <v>35</v>
      </c>
      <c r="E17" s="37"/>
      <c r="F17" s="37"/>
      <c r="G17" s="37"/>
      <c r="H17" s="37"/>
      <c r="I17" s="109" t="s">
        <v>31</v>
      </c>
      <c r="J17" s="32" t="str">
        <f>'Rekapitulace stavby'!AN13</f>
        <v>Vyplň údaj</v>
      </c>
      <c r="K17" s="37"/>
      <c r="L17" s="110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94" t="str">
        <f>'Rekapitulace stavby'!E14</f>
        <v>Vyplň údaj</v>
      </c>
      <c r="F18" s="395"/>
      <c r="G18" s="395"/>
      <c r="H18" s="395"/>
      <c r="I18" s="109" t="s">
        <v>34</v>
      </c>
      <c r="J18" s="32" t="str">
        <f>'Rekapitulace stavby'!AN14</f>
        <v>Vyplň údaj</v>
      </c>
      <c r="K18" s="37"/>
      <c r="L18" s="110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10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9" t="s">
        <v>37</v>
      </c>
      <c r="E20" s="37"/>
      <c r="F20" s="37"/>
      <c r="G20" s="37"/>
      <c r="H20" s="37"/>
      <c r="I20" s="109" t="s">
        <v>31</v>
      </c>
      <c r="J20" s="111" t="s">
        <v>32</v>
      </c>
      <c r="K20" s="37"/>
      <c r="L20" s="110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1" t="s">
        <v>38</v>
      </c>
      <c r="F21" s="37"/>
      <c r="G21" s="37"/>
      <c r="H21" s="37"/>
      <c r="I21" s="109" t="s">
        <v>34</v>
      </c>
      <c r="J21" s="111" t="s">
        <v>32</v>
      </c>
      <c r="K21" s="37"/>
      <c r="L21" s="110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10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9" t="s">
        <v>40</v>
      </c>
      <c r="E23" s="37"/>
      <c r="F23" s="37"/>
      <c r="G23" s="37"/>
      <c r="H23" s="37"/>
      <c r="I23" s="109" t="s">
        <v>31</v>
      </c>
      <c r="J23" s="111" t="s">
        <v>32</v>
      </c>
      <c r="K23" s="37"/>
      <c r="L23" s="110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1" t="s">
        <v>41</v>
      </c>
      <c r="F24" s="37"/>
      <c r="G24" s="37"/>
      <c r="H24" s="37"/>
      <c r="I24" s="109" t="s">
        <v>34</v>
      </c>
      <c r="J24" s="111" t="s">
        <v>32</v>
      </c>
      <c r="K24" s="37"/>
      <c r="L24" s="110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10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9" t="s">
        <v>42</v>
      </c>
      <c r="E26" s="37"/>
      <c r="F26" s="37"/>
      <c r="G26" s="37"/>
      <c r="H26" s="37"/>
      <c r="I26" s="37"/>
      <c r="J26" s="37"/>
      <c r="K26" s="37"/>
      <c r="L26" s="110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47.25" customHeight="1">
      <c r="A27" s="113"/>
      <c r="B27" s="114"/>
      <c r="C27" s="113"/>
      <c r="D27" s="113"/>
      <c r="E27" s="413" t="s">
        <v>43</v>
      </c>
      <c r="F27" s="413"/>
      <c r="G27" s="413"/>
      <c r="H27" s="413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10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" customHeight="1">
      <c r="A29" s="37"/>
      <c r="B29" s="42"/>
      <c r="C29" s="37"/>
      <c r="D29" s="116"/>
      <c r="E29" s="116"/>
      <c r="F29" s="116"/>
      <c r="G29" s="116"/>
      <c r="H29" s="116"/>
      <c r="I29" s="116"/>
      <c r="J29" s="116"/>
      <c r="K29" s="116"/>
      <c r="L29" s="110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7" t="s">
        <v>44</v>
      </c>
      <c r="E30" s="37"/>
      <c r="F30" s="37"/>
      <c r="G30" s="37"/>
      <c r="H30" s="37"/>
      <c r="I30" s="37"/>
      <c r="J30" s="118">
        <f>ROUND(J84, 2)</f>
        <v>0</v>
      </c>
      <c r="K30" s="37"/>
      <c r="L30" s="110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" customHeight="1">
      <c r="A31" s="37"/>
      <c r="B31" s="42"/>
      <c r="C31" s="37"/>
      <c r="D31" s="116"/>
      <c r="E31" s="116"/>
      <c r="F31" s="116"/>
      <c r="G31" s="116"/>
      <c r="H31" s="116"/>
      <c r="I31" s="116"/>
      <c r="J31" s="116"/>
      <c r="K31" s="116"/>
      <c r="L31" s="110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" customHeight="1">
      <c r="A32" s="37"/>
      <c r="B32" s="42"/>
      <c r="C32" s="37"/>
      <c r="D32" s="37"/>
      <c r="E32" s="37"/>
      <c r="F32" s="119" t="s">
        <v>46</v>
      </c>
      <c r="G32" s="37"/>
      <c r="H32" s="37"/>
      <c r="I32" s="119" t="s">
        <v>45</v>
      </c>
      <c r="J32" s="119" t="s">
        <v>47</v>
      </c>
      <c r="K32" s="37"/>
      <c r="L32" s="110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" customHeight="1">
      <c r="A33" s="37"/>
      <c r="B33" s="42"/>
      <c r="C33" s="37"/>
      <c r="D33" s="120" t="s">
        <v>48</v>
      </c>
      <c r="E33" s="109" t="s">
        <v>49</v>
      </c>
      <c r="F33" s="121">
        <f>ROUND((SUM(BE84:BE103)),  2)</f>
        <v>0</v>
      </c>
      <c r="G33" s="37"/>
      <c r="H33" s="37"/>
      <c r="I33" s="122">
        <v>0.21</v>
      </c>
      <c r="J33" s="121">
        <f>ROUND(((SUM(BE84:BE103))*I33),  2)</f>
        <v>0</v>
      </c>
      <c r="K33" s="37"/>
      <c r="L33" s="110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" customHeight="1">
      <c r="A34" s="37"/>
      <c r="B34" s="42"/>
      <c r="C34" s="37"/>
      <c r="D34" s="37"/>
      <c r="E34" s="109" t="s">
        <v>50</v>
      </c>
      <c r="F34" s="121">
        <f>ROUND((SUM(BF84:BF103)),  2)</f>
        <v>0</v>
      </c>
      <c r="G34" s="37"/>
      <c r="H34" s="37"/>
      <c r="I34" s="122">
        <v>0.15</v>
      </c>
      <c r="J34" s="121">
        <f>ROUND(((SUM(BF84:BF103))*I34),  2)</f>
        <v>0</v>
      </c>
      <c r="K34" s="37"/>
      <c r="L34" s="110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" hidden="1" customHeight="1">
      <c r="A35" s="37"/>
      <c r="B35" s="42"/>
      <c r="C35" s="37"/>
      <c r="D35" s="37"/>
      <c r="E35" s="109" t="s">
        <v>51</v>
      </c>
      <c r="F35" s="121">
        <f>ROUND((SUM(BG84:BG103)),  2)</f>
        <v>0</v>
      </c>
      <c r="G35" s="37"/>
      <c r="H35" s="37"/>
      <c r="I35" s="122">
        <v>0.21</v>
      </c>
      <c r="J35" s="121">
        <f>0</f>
        <v>0</v>
      </c>
      <c r="K35" s="37"/>
      <c r="L35" s="110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" hidden="1" customHeight="1">
      <c r="A36" s="37"/>
      <c r="B36" s="42"/>
      <c r="C36" s="37"/>
      <c r="D36" s="37"/>
      <c r="E36" s="109" t="s">
        <v>52</v>
      </c>
      <c r="F36" s="121">
        <f>ROUND((SUM(BH84:BH103)),  2)</f>
        <v>0</v>
      </c>
      <c r="G36" s="37"/>
      <c r="H36" s="37"/>
      <c r="I36" s="122">
        <v>0.15</v>
      </c>
      <c r="J36" s="121">
        <f>0</f>
        <v>0</v>
      </c>
      <c r="K36" s="37"/>
      <c r="L36" s="110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" hidden="1" customHeight="1">
      <c r="A37" s="37"/>
      <c r="B37" s="42"/>
      <c r="C37" s="37"/>
      <c r="D37" s="37"/>
      <c r="E37" s="109" t="s">
        <v>53</v>
      </c>
      <c r="F37" s="121">
        <f>ROUND((SUM(BI84:BI103)),  2)</f>
        <v>0</v>
      </c>
      <c r="G37" s="37"/>
      <c r="H37" s="37"/>
      <c r="I37" s="122">
        <v>0</v>
      </c>
      <c r="J37" s="121">
        <f>0</f>
        <v>0</v>
      </c>
      <c r="K37" s="37"/>
      <c r="L37" s="110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10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3"/>
      <c r="D39" s="124" t="s">
        <v>54</v>
      </c>
      <c r="E39" s="125"/>
      <c r="F39" s="125"/>
      <c r="G39" s="126" t="s">
        <v>55</v>
      </c>
      <c r="H39" s="127" t="s">
        <v>56</v>
      </c>
      <c r="I39" s="125"/>
      <c r="J39" s="128">
        <f>SUM(J30:J37)</f>
        <v>0</v>
      </c>
      <c r="K39" s="129"/>
      <c r="L39" s="110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" customHeight="1">
      <c r="A40" s="37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0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" customHeight="1">
      <c r="A44" s="37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0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" customHeight="1">
      <c r="A45" s="37"/>
      <c r="B45" s="38"/>
      <c r="C45" s="25" t="s">
        <v>134</v>
      </c>
      <c r="D45" s="39"/>
      <c r="E45" s="39"/>
      <c r="F45" s="39"/>
      <c r="G45" s="39"/>
      <c r="H45" s="39"/>
      <c r="I45" s="39"/>
      <c r="J45" s="39"/>
      <c r="K45" s="39"/>
      <c r="L45" s="110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10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10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97" t="str">
        <f>E7</f>
        <v>Město Dobříš - Oprava komunikace ul. Mládeže (PD DZS+DPS)</v>
      </c>
      <c r="F48" s="398"/>
      <c r="G48" s="398"/>
      <c r="H48" s="398"/>
      <c r="I48" s="39"/>
      <c r="J48" s="39"/>
      <c r="K48" s="39"/>
      <c r="L48" s="110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1" t="s">
        <v>114</v>
      </c>
      <c r="D49" s="39"/>
      <c r="E49" s="39"/>
      <c r="F49" s="39"/>
      <c r="G49" s="39"/>
      <c r="H49" s="39"/>
      <c r="I49" s="39"/>
      <c r="J49" s="39"/>
      <c r="K49" s="39"/>
      <c r="L49" s="110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69" t="str">
        <f>E9</f>
        <v>VON - Vedlejší a ostatní náklady</v>
      </c>
      <c r="F50" s="399"/>
      <c r="G50" s="399"/>
      <c r="H50" s="399"/>
      <c r="I50" s="39"/>
      <c r="J50" s="39"/>
      <c r="K50" s="39"/>
      <c r="L50" s="110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10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1" t="s">
        <v>22</v>
      </c>
      <c r="D52" s="39"/>
      <c r="E52" s="39"/>
      <c r="F52" s="29" t="str">
        <f>F12</f>
        <v>Dobříš</v>
      </c>
      <c r="G52" s="39"/>
      <c r="H52" s="39"/>
      <c r="I52" s="31" t="s">
        <v>24</v>
      </c>
      <c r="J52" s="62" t="str">
        <f>IF(J12="","",J12)</f>
        <v>19. 8. 2020</v>
      </c>
      <c r="K52" s="39"/>
      <c r="L52" s="110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10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40.049999999999997" customHeight="1">
      <c r="A54" s="37"/>
      <c r="B54" s="38"/>
      <c r="C54" s="31" t="s">
        <v>30</v>
      </c>
      <c r="D54" s="39"/>
      <c r="E54" s="39"/>
      <c r="F54" s="29" t="str">
        <f>E15</f>
        <v>Město Dobříš, Mírové náměstí 119, 263 01 Dobříš</v>
      </c>
      <c r="G54" s="39"/>
      <c r="H54" s="39"/>
      <c r="I54" s="31" t="s">
        <v>37</v>
      </c>
      <c r="J54" s="35" t="str">
        <f>E21</f>
        <v>DOPAS s.r.o., Kubelíkova 1224/42, 130 00 Praha 3</v>
      </c>
      <c r="K54" s="39"/>
      <c r="L54" s="110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15" customHeight="1">
      <c r="A55" s="37"/>
      <c r="B55" s="38"/>
      <c r="C55" s="31" t="s">
        <v>35</v>
      </c>
      <c r="D55" s="39"/>
      <c r="E55" s="39"/>
      <c r="F55" s="29" t="str">
        <f>IF(E18="","",E18)</f>
        <v>Vyplň údaj</v>
      </c>
      <c r="G55" s="39"/>
      <c r="H55" s="39"/>
      <c r="I55" s="31" t="s">
        <v>40</v>
      </c>
      <c r="J55" s="35" t="str">
        <f>E24</f>
        <v>L. Štuller</v>
      </c>
      <c r="K55" s="39"/>
      <c r="L55" s="110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10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4" t="s">
        <v>135</v>
      </c>
      <c r="D57" s="135"/>
      <c r="E57" s="135"/>
      <c r="F57" s="135"/>
      <c r="G57" s="135"/>
      <c r="H57" s="135"/>
      <c r="I57" s="135"/>
      <c r="J57" s="136" t="s">
        <v>136</v>
      </c>
      <c r="K57" s="135"/>
      <c r="L57" s="110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10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8" customHeight="1">
      <c r="A59" s="37"/>
      <c r="B59" s="38"/>
      <c r="C59" s="137" t="s">
        <v>76</v>
      </c>
      <c r="D59" s="39"/>
      <c r="E59" s="39"/>
      <c r="F59" s="39"/>
      <c r="G59" s="39"/>
      <c r="H59" s="39"/>
      <c r="I59" s="39"/>
      <c r="J59" s="80">
        <f>J84</f>
        <v>0</v>
      </c>
      <c r="K59" s="39"/>
      <c r="L59" s="110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9" t="s">
        <v>137</v>
      </c>
    </row>
    <row r="60" spans="1:47" s="9" customFormat="1" ht="24.9" customHeight="1">
      <c r="B60" s="138"/>
      <c r="C60" s="139"/>
      <c r="D60" s="140" t="s">
        <v>863</v>
      </c>
      <c r="E60" s="141"/>
      <c r="F60" s="141"/>
      <c r="G60" s="141"/>
      <c r="H60" s="141"/>
      <c r="I60" s="141"/>
      <c r="J60" s="142">
        <f>J85</f>
        <v>0</v>
      </c>
      <c r="K60" s="139"/>
      <c r="L60" s="143"/>
    </row>
    <row r="61" spans="1:47" s="10" customFormat="1" ht="19.95" customHeight="1">
      <c r="B61" s="144"/>
      <c r="C61" s="145"/>
      <c r="D61" s="146" t="s">
        <v>864</v>
      </c>
      <c r="E61" s="147"/>
      <c r="F61" s="147"/>
      <c r="G61" s="147"/>
      <c r="H61" s="147"/>
      <c r="I61" s="147"/>
      <c r="J61" s="148">
        <f>J86</f>
        <v>0</v>
      </c>
      <c r="K61" s="145"/>
      <c r="L61" s="149"/>
    </row>
    <row r="62" spans="1:47" s="10" customFormat="1" ht="19.95" customHeight="1">
      <c r="B62" s="144"/>
      <c r="C62" s="145"/>
      <c r="D62" s="146" t="s">
        <v>865</v>
      </c>
      <c r="E62" s="147"/>
      <c r="F62" s="147"/>
      <c r="G62" s="147"/>
      <c r="H62" s="147"/>
      <c r="I62" s="147"/>
      <c r="J62" s="148">
        <f>J92</f>
        <v>0</v>
      </c>
      <c r="K62" s="145"/>
      <c r="L62" s="149"/>
    </row>
    <row r="63" spans="1:47" s="10" customFormat="1" ht="19.95" customHeight="1">
      <c r="B63" s="144"/>
      <c r="C63" s="145"/>
      <c r="D63" s="146" t="s">
        <v>866</v>
      </c>
      <c r="E63" s="147"/>
      <c r="F63" s="147"/>
      <c r="G63" s="147"/>
      <c r="H63" s="147"/>
      <c r="I63" s="147"/>
      <c r="J63" s="148">
        <f>J98</f>
        <v>0</v>
      </c>
      <c r="K63" s="145"/>
      <c r="L63" s="149"/>
    </row>
    <row r="64" spans="1:47" s="10" customFormat="1" ht="19.95" customHeight="1">
      <c r="B64" s="144"/>
      <c r="C64" s="145"/>
      <c r="D64" s="146" t="s">
        <v>867</v>
      </c>
      <c r="E64" s="147"/>
      <c r="F64" s="147"/>
      <c r="G64" s="147"/>
      <c r="H64" s="147"/>
      <c r="I64" s="147"/>
      <c r="J64" s="148">
        <f>J102</f>
        <v>0</v>
      </c>
      <c r="K64" s="145"/>
      <c r="L64" s="149"/>
    </row>
    <row r="65" spans="1:31" s="2" customFormat="1" ht="21.75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10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pans="1:31" s="2" customFormat="1" ht="6.9" customHeight="1">
      <c r="A66" s="37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10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pans="1:31" s="2" customFormat="1" ht="6.9" customHeight="1">
      <c r="A70" s="37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110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24.9" customHeight="1">
      <c r="A71" s="37"/>
      <c r="B71" s="38"/>
      <c r="C71" s="25" t="s">
        <v>147</v>
      </c>
      <c r="D71" s="39"/>
      <c r="E71" s="39"/>
      <c r="F71" s="39"/>
      <c r="G71" s="39"/>
      <c r="H71" s="39"/>
      <c r="I71" s="39"/>
      <c r="J71" s="39"/>
      <c r="K71" s="39"/>
      <c r="L71" s="110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6.9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10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10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6.5" customHeight="1">
      <c r="A74" s="37"/>
      <c r="B74" s="38"/>
      <c r="C74" s="39"/>
      <c r="D74" s="39"/>
      <c r="E74" s="397" t="str">
        <f>E7</f>
        <v>Město Dobříš - Oprava komunikace ul. Mládeže (PD DZS+DPS)</v>
      </c>
      <c r="F74" s="398"/>
      <c r="G74" s="398"/>
      <c r="H74" s="398"/>
      <c r="I74" s="39"/>
      <c r="J74" s="39"/>
      <c r="K74" s="39"/>
      <c r="L74" s="110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2" customHeight="1">
      <c r="A75" s="37"/>
      <c r="B75" s="38"/>
      <c r="C75" s="31" t="s">
        <v>114</v>
      </c>
      <c r="D75" s="39"/>
      <c r="E75" s="39"/>
      <c r="F75" s="39"/>
      <c r="G75" s="39"/>
      <c r="H75" s="39"/>
      <c r="I75" s="39"/>
      <c r="J75" s="39"/>
      <c r="K75" s="39"/>
      <c r="L75" s="110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6.5" customHeight="1">
      <c r="A76" s="37"/>
      <c r="B76" s="38"/>
      <c r="C76" s="39"/>
      <c r="D76" s="39"/>
      <c r="E76" s="369" t="str">
        <f>E9</f>
        <v>VON - Vedlejší a ostatní náklady</v>
      </c>
      <c r="F76" s="399"/>
      <c r="G76" s="399"/>
      <c r="H76" s="399"/>
      <c r="I76" s="39"/>
      <c r="J76" s="39"/>
      <c r="K76" s="39"/>
      <c r="L76" s="110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6.9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10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2" customHeight="1">
      <c r="A78" s="37"/>
      <c r="B78" s="38"/>
      <c r="C78" s="31" t="s">
        <v>22</v>
      </c>
      <c r="D78" s="39"/>
      <c r="E78" s="39"/>
      <c r="F78" s="29" t="str">
        <f>F12</f>
        <v>Dobříš</v>
      </c>
      <c r="G78" s="39"/>
      <c r="H78" s="39"/>
      <c r="I78" s="31" t="s">
        <v>24</v>
      </c>
      <c r="J78" s="62" t="str">
        <f>IF(J12="","",J12)</f>
        <v>19. 8. 2020</v>
      </c>
      <c r="K78" s="39"/>
      <c r="L78" s="110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6.9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10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40.049999999999997" customHeight="1">
      <c r="A80" s="37"/>
      <c r="B80" s="38"/>
      <c r="C80" s="31" t="s">
        <v>30</v>
      </c>
      <c r="D80" s="39"/>
      <c r="E80" s="39"/>
      <c r="F80" s="29" t="str">
        <f>E15</f>
        <v>Město Dobříš, Mírové náměstí 119, 263 01 Dobříš</v>
      </c>
      <c r="G80" s="39"/>
      <c r="H80" s="39"/>
      <c r="I80" s="31" t="s">
        <v>37</v>
      </c>
      <c r="J80" s="35" t="str">
        <f>E21</f>
        <v>DOPAS s.r.o., Kubelíkova 1224/42, 130 00 Praha 3</v>
      </c>
      <c r="K80" s="39"/>
      <c r="L80" s="110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5.15" customHeight="1">
      <c r="A81" s="37"/>
      <c r="B81" s="38"/>
      <c r="C81" s="31" t="s">
        <v>35</v>
      </c>
      <c r="D81" s="39"/>
      <c r="E81" s="39"/>
      <c r="F81" s="29" t="str">
        <f>IF(E18="","",E18)</f>
        <v>Vyplň údaj</v>
      </c>
      <c r="G81" s="39"/>
      <c r="H81" s="39"/>
      <c r="I81" s="31" t="s">
        <v>40</v>
      </c>
      <c r="J81" s="35" t="str">
        <f>E24</f>
        <v>L. Štuller</v>
      </c>
      <c r="K81" s="39"/>
      <c r="L81" s="110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0.35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10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11" customFormat="1" ht="29.25" customHeight="1">
      <c r="A83" s="150"/>
      <c r="B83" s="151"/>
      <c r="C83" s="152" t="s">
        <v>148</v>
      </c>
      <c r="D83" s="153" t="s">
        <v>63</v>
      </c>
      <c r="E83" s="153" t="s">
        <v>59</v>
      </c>
      <c r="F83" s="153" t="s">
        <v>60</v>
      </c>
      <c r="G83" s="153" t="s">
        <v>149</v>
      </c>
      <c r="H83" s="153" t="s">
        <v>150</v>
      </c>
      <c r="I83" s="153" t="s">
        <v>151</v>
      </c>
      <c r="J83" s="153" t="s">
        <v>136</v>
      </c>
      <c r="K83" s="154" t="s">
        <v>152</v>
      </c>
      <c r="L83" s="155"/>
      <c r="M83" s="71" t="s">
        <v>32</v>
      </c>
      <c r="N83" s="72" t="s">
        <v>48</v>
      </c>
      <c r="O83" s="72" t="s">
        <v>153</v>
      </c>
      <c r="P83" s="72" t="s">
        <v>154</v>
      </c>
      <c r="Q83" s="72" t="s">
        <v>155</v>
      </c>
      <c r="R83" s="72" t="s">
        <v>156</v>
      </c>
      <c r="S83" s="72" t="s">
        <v>157</v>
      </c>
      <c r="T83" s="73" t="s">
        <v>158</v>
      </c>
      <c r="U83" s="150"/>
      <c r="V83" s="150"/>
      <c r="W83" s="150"/>
      <c r="X83" s="150"/>
      <c r="Y83" s="150"/>
      <c r="Z83" s="150"/>
      <c r="AA83" s="150"/>
      <c r="AB83" s="150"/>
      <c r="AC83" s="150"/>
      <c r="AD83" s="150"/>
      <c r="AE83" s="150"/>
    </row>
    <row r="84" spans="1:65" s="2" customFormat="1" ht="22.8" customHeight="1">
      <c r="A84" s="37"/>
      <c r="B84" s="38"/>
      <c r="C84" s="78" t="s">
        <v>159</v>
      </c>
      <c r="D84" s="39"/>
      <c r="E84" s="39"/>
      <c r="F84" s="39"/>
      <c r="G84" s="39"/>
      <c r="H84" s="39"/>
      <c r="I84" s="39"/>
      <c r="J84" s="156">
        <f>BK84</f>
        <v>0</v>
      </c>
      <c r="K84" s="39"/>
      <c r="L84" s="42"/>
      <c r="M84" s="74"/>
      <c r="N84" s="157"/>
      <c r="O84" s="75"/>
      <c r="P84" s="158">
        <f>P85</f>
        <v>0</v>
      </c>
      <c r="Q84" s="75"/>
      <c r="R84" s="158">
        <f>R85</f>
        <v>0</v>
      </c>
      <c r="S84" s="75"/>
      <c r="T84" s="159">
        <f>T85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9" t="s">
        <v>77</v>
      </c>
      <c r="AU84" s="19" t="s">
        <v>137</v>
      </c>
      <c r="BK84" s="160">
        <f>BK85</f>
        <v>0</v>
      </c>
    </row>
    <row r="85" spans="1:65" s="12" customFormat="1" ht="25.95" customHeight="1">
      <c r="B85" s="161"/>
      <c r="C85" s="162"/>
      <c r="D85" s="163" t="s">
        <v>77</v>
      </c>
      <c r="E85" s="164" t="s">
        <v>868</v>
      </c>
      <c r="F85" s="164" t="s">
        <v>869</v>
      </c>
      <c r="G85" s="162"/>
      <c r="H85" s="162"/>
      <c r="I85" s="165"/>
      <c r="J85" s="166">
        <f>BK85</f>
        <v>0</v>
      </c>
      <c r="K85" s="162"/>
      <c r="L85" s="167"/>
      <c r="M85" s="168"/>
      <c r="N85" s="169"/>
      <c r="O85" s="169"/>
      <c r="P85" s="170">
        <f>P86+P92+P98+P102</f>
        <v>0</v>
      </c>
      <c r="Q85" s="169"/>
      <c r="R85" s="170">
        <f>R86+R92+R98+R102</f>
        <v>0</v>
      </c>
      <c r="S85" s="169"/>
      <c r="T85" s="171">
        <f>T86+T92+T98+T102</f>
        <v>0</v>
      </c>
      <c r="AR85" s="172" t="s">
        <v>192</v>
      </c>
      <c r="AT85" s="173" t="s">
        <v>77</v>
      </c>
      <c r="AU85" s="173" t="s">
        <v>78</v>
      </c>
      <c r="AY85" s="172" t="s">
        <v>162</v>
      </c>
      <c r="BK85" s="174">
        <f>BK86+BK92+BK98+BK102</f>
        <v>0</v>
      </c>
    </row>
    <row r="86" spans="1:65" s="12" customFormat="1" ht="22.8" customHeight="1">
      <c r="B86" s="161"/>
      <c r="C86" s="162"/>
      <c r="D86" s="163" t="s">
        <v>77</v>
      </c>
      <c r="E86" s="175" t="s">
        <v>870</v>
      </c>
      <c r="F86" s="175" t="s">
        <v>871</v>
      </c>
      <c r="G86" s="162"/>
      <c r="H86" s="162"/>
      <c r="I86" s="165"/>
      <c r="J86" s="176">
        <f>BK86</f>
        <v>0</v>
      </c>
      <c r="K86" s="162"/>
      <c r="L86" s="167"/>
      <c r="M86" s="168"/>
      <c r="N86" s="169"/>
      <c r="O86" s="169"/>
      <c r="P86" s="170">
        <f>SUM(P87:P91)</f>
        <v>0</v>
      </c>
      <c r="Q86" s="169"/>
      <c r="R86" s="170">
        <f>SUM(R87:R91)</f>
        <v>0</v>
      </c>
      <c r="S86" s="169"/>
      <c r="T86" s="171">
        <f>SUM(T87:T91)</f>
        <v>0</v>
      </c>
      <c r="AR86" s="172" t="s">
        <v>192</v>
      </c>
      <c r="AT86" s="173" t="s">
        <v>77</v>
      </c>
      <c r="AU86" s="173" t="s">
        <v>86</v>
      </c>
      <c r="AY86" s="172" t="s">
        <v>162</v>
      </c>
      <c r="BK86" s="174">
        <f>SUM(BK87:BK91)</f>
        <v>0</v>
      </c>
    </row>
    <row r="87" spans="1:65" s="2" customFormat="1" ht="14.4" customHeight="1">
      <c r="A87" s="37"/>
      <c r="B87" s="38"/>
      <c r="C87" s="177" t="s">
        <v>86</v>
      </c>
      <c r="D87" s="177" t="s">
        <v>164</v>
      </c>
      <c r="E87" s="178" t="s">
        <v>872</v>
      </c>
      <c r="F87" s="179" t="s">
        <v>873</v>
      </c>
      <c r="G87" s="414" t="s">
        <v>874</v>
      </c>
      <c r="H87" s="181">
        <v>1</v>
      </c>
      <c r="I87" s="182"/>
      <c r="J87" s="183">
        <f>ROUND(I87*H87,2)</f>
        <v>0</v>
      </c>
      <c r="K87" s="179" t="s">
        <v>167</v>
      </c>
      <c r="L87" s="42"/>
      <c r="M87" s="184" t="s">
        <v>32</v>
      </c>
      <c r="N87" s="185" t="s">
        <v>49</v>
      </c>
      <c r="O87" s="67"/>
      <c r="P87" s="186">
        <f>O87*H87</f>
        <v>0</v>
      </c>
      <c r="Q87" s="186">
        <v>0</v>
      </c>
      <c r="R87" s="186">
        <f>Q87*H87</f>
        <v>0</v>
      </c>
      <c r="S87" s="186">
        <v>0</v>
      </c>
      <c r="T87" s="187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88" t="s">
        <v>875</v>
      </c>
      <c r="AT87" s="188" t="s">
        <v>164</v>
      </c>
      <c r="AU87" s="188" t="s">
        <v>88</v>
      </c>
      <c r="AY87" s="19" t="s">
        <v>162</v>
      </c>
      <c r="BE87" s="189">
        <f>IF(N87="základní",J87,0)</f>
        <v>0</v>
      </c>
      <c r="BF87" s="189">
        <f>IF(N87="snížená",J87,0)</f>
        <v>0</v>
      </c>
      <c r="BG87" s="189">
        <f>IF(N87="zákl. přenesená",J87,0)</f>
        <v>0</v>
      </c>
      <c r="BH87" s="189">
        <f>IF(N87="sníž. přenesená",J87,0)</f>
        <v>0</v>
      </c>
      <c r="BI87" s="189">
        <f>IF(N87="nulová",J87,0)</f>
        <v>0</v>
      </c>
      <c r="BJ87" s="19" t="s">
        <v>86</v>
      </c>
      <c r="BK87" s="189">
        <f>ROUND(I87*H87,2)</f>
        <v>0</v>
      </c>
      <c r="BL87" s="19" t="s">
        <v>875</v>
      </c>
      <c r="BM87" s="188" t="s">
        <v>876</v>
      </c>
    </row>
    <row r="88" spans="1:65" s="2" customFormat="1" ht="19.2">
      <c r="A88" s="37"/>
      <c r="B88" s="38"/>
      <c r="C88" s="39"/>
      <c r="D88" s="190" t="s">
        <v>590</v>
      </c>
      <c r="E88" s="39"/>
      <c r="F88" s="191" t="s">
        <v>877</v>
      </c>
      <c r="G88" s="39"/>
      <c r="H88" s="39"/>
      <c r="I88" s="192"/>
      <c r="J88" s="39"/>
      <c r="K88" s="39"/>
      <c r="L88" s="42"/>
      <c r="M88" s="193"/>
      <c r="N88" s="194"/>
      <c r="O88" s="67"/>
      <c r="P88" s="67"/>
      <c r="Q88" s="67"/>
      <c r="R88" s="67"/>
      <c r="S88" s="67"/>
      <c r="T88" s="68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9" t="s">
        <v>590</v>
      </c>
      <c r="AU88" s="19" t="s">
        <v>88</v>
      </c>
    </row>
    <row r="89" spans="1:65" s="2" customFormat="1" ht="24.15" customHeight="1">
      <c r="A89" s="37"/>
      <c r="B89" s="38"/>
      <c r="C89" s="177" t="s">
        <v>88</v>
      </c>
      <c r="D89" s="177" t="s">
        <v>164</v>
      </c>
      <c r="E89" s="178" t="s">
        <v>878</v>
      </c>
      <c r="F89" s="179" t="s">
        <v>879</v>
      </c>
      <c r="G89" s="180" t="s">
        <v>874</v>
      </c>
      <c r="H89" s="181">
        <v>1</v>
      </c>
      <c r="I89" s="182"/>
      <c r="J89" s="183">
        <f>ROUND(I89*H89,2)</f>
        <v>0</v>
      </c>
      <c r="K89" s="179" t="s">
        <v>167</v>
      </c>
      <c r="L89" s="42"/>
      <c r="M89" s="184" t="s">
        <v>32</v>
      </c>
      <c r="N89" s="185" t="s">
        <v>49</v>
      </c>
      <c r="O89" s="67"/>
      <c r="P89" s="186">
        <f>O89*H89</f>
        <v>0</v>
      </c>
      <c r="Q89" s="186">
        <v>0</v>
      </c>
      <c r="R89" s="186">
        <f>Q89*H89</f>
        <v>0</v>
      </c>
      <c r="S89" s="186">
        <v>0</v>
      </c>
      <c r="T89" s="187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88" t="s">
        <v>875</v>
      </c>
      <c r="AT89" s="188" t="s">
        <v>164</v>
      </c>
      <c r="AU89" s="188" t="s">
        <v>88</v>
      </c>
      <c r="AY89" s="19" t="s">
        <v>162</v>
      </c>
      <c r="BE89" s="189">
        <f>IF(N89="základní",J89,0)</f>
        <v>0</v>
      </c>
      <c r="BF89" s="189">
        <f>IF(N89="snížená",J89,0)</f>
        <v>0</v>
      </c>
      <c r="BG89" s="189">
        <f>IF(N89="zákl. přenesená",J89,0)</f>
        <v>0</v>
      </c>
      <c r="BH89" s="189">
        <f>IF(N89="sníž. přenesená",J89,0)</f>
        <v>0</v>
      </c>
      <c r="BI89" s="189">
        <f>IF(N89="nulová",J89,0)</f>
        <v>0</v>
      </c>
      <c r="BJ89" s="19" t="s">
        <v>86</v>
      </c>
      <c r="BK89" s="189">
        <f>ROUND(I89*H89,2)</f>
        <v>0</v>
      </c>
      <c r="BL89" s="19" t="s">
        <v>875</v>
      </c>
      <c r="BM89" s="188" t="s">
        <v>880</v>
      </c>
    </row>
    <row r="90" spans="1:65" s="2" customFormat="1" ht="24.15" customHeight="1">
      <c r="A90" s="37"/>
      <c r="B90" s="38"/>
      <c r="C90" s="177" t="s">
        <v>96</v>
      </c>
      <c r="D90" s="177" t="s">
        <v>164</v>
      </c>
      <c r="E90" s="178" t="s">
        <v>881</v>
      </c>
      <c r="F90" s="179" t="s">
        <v>882</v>
      </c>
      <c r="G90" s="180" t="s">
        <v>874</v>
      </c>
      <c r="H90" s="181">
        <v>1</v>
      </c>
      <c r="I90" s="182"/>
      <c r="J90" s="183">
        <f>ROUND(I90*H90,2)</f>
        <v>0</v>
      </c>
      <c r="K90" s="179" t="s">
        <v>167</v>
      </c>
      <c r="L90" s="42"/>
      <c r="M90" s="184" t="s">
        <v>32</v>
      </c>
      <c r="N90" s="185" t="s">
        <v>49</v>
      </c>
      <c r="O90" s="67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88" t="s">
        <v>875</v>
      </c>
      <c r="AT90" s="188" t="s">
        <v>164</v>
      </c>
      <c r="AU90" s="188" t="s">
        <v>88</v>
      </c>
      <c r="AY90" s="19" t="s">
        <v>162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9" t="s">
        <v>86</v>
      </c>
      <c r="BK90" s="189">
        <f>ROUND(I90*H90,2)</f>
        <v>0</v>
      </c>
      <c r="BL90" s="19" t="s">
        <v>875</v>
      </c>
      <c r="BM90" s="188" t="s">
        <v>883</v>
      </c>
    </row>
    <row r="91" spans="1:65" s="2" customFormat="1" ht="14.4" customHeight="1">
      <c r="A91" s="37"/>
      <c r="B91" s="38"/>
      <c r="C91" s="177" t="s">
        <v>168</v>
      </c>
      <c r="D91" s="177" t="s">
        <v>164</v>
      </c>
      <c r="E91" s="178" t="s">
        <v>884</v>
      </c>
      <c r="F91" s="179" t="s">
        <v>885</v>
      </c>
      <c r="G91" s="180" t="s">
        <v>874</v>
      </c>
      <c r="H91" s="181">
        <v>1</v>
      </c>
      <c r="I91" s="182"/>
      <c r="J91" s="183">
        <f>ROUND(I91*H91,2)</f>
        <v>0</v>
      </c>
      <c r="K91" s="179" t="s">
        <v>167</v>
      </c>
      <c r="L91" s="42"/>
      <c r="M91" s="184" t="s">
        <v>32</v>
      </c>
      <c r="N91" s="185" t="s">
        <v>49</v>
      </c>
      <c r="O91" s="67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88" t="s">
        <v>875</v>
      </c>
      <c r="AT91" s="188" t="s">
        <v>164</v>
      </c>
      <c r="AU91" s="188" t="s">
        <v>88</v>
      </c>
      <c r="AY91" s="19" t="s">
        <v>162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9" t="s">
        <v>86</v>
      </c>
      <c r="BK91" s="189">
        <f>ROUND(I91*H91,2)</f>
        <v>0</v>
      </c>
      <c r="BL91" s="19" t="s">
        <v>875</v>
      </c>
      <c r="BM91" s="188" t="s">
        <v>886</v>
      </c>
    </row>
    <row r="92" spans="1:65" s="12" customFormat="1" ht="22.8" customHeight="1">
      <c r="B92" s="161"/>
      <c r="C92" s="162"/>
      <c r="D92" s="163" t="s">
        <v>77</v>
      </c>
      <c r="E92" s="175" t="s">
        <v>887</v>
      </c>
      <c r="F92" s="175" t="s">
        <v>888</v>
      </c>
      <c r="G92" s="162"/>
      <c r="H92" s="162"/>
      <c r="I92" s="165"/>
      <c r="J92" s="176">
        <f>BK92</f>
        <v>0</v>
      </c>
      <c r="K92" s="162"/>
      <c r="L92" s="167"/>
      <c r="M92" s="168"/>
      <c r="N92" s="169"/>
      <c r="O92" s="169"/>
      <c r="P92" s="170">
        <f>SUM(P93:P97)</f>
        <v>0</v>
      </c>
      <c r="Q92" s="169"/>
      <c r="R92" s="170">
        <f>SUM(R93:R97)</f>
        <v>0</v>
      </c>
      <c r="S92" s="169"/>
      <c r="T92" s="171">
        <f>SUM(T93:T97)</f>
        <v>0</v>
      </c>
      <c r="AR92" s="172" t="s">
        <v>192</v>
      </c>
      <c r="AT92" s="173" t="s">
        <v>77</v>
      </c>
      <c r="AU92" s="173" t="s">
        <v>86</v>
      </c>
      <c r="AY92" s="172" t="s">
        <v>162</v>
      </c>
      <c r="BK92" s="174">
        <f>SUM(BK93:BK97)</f>
        <v>0</v>
      </c>
    </row>
    <row r="93" spans="1:65" s="2" customFormat="1" ht="14.4" customHeight="1">
      <c r="A93" s="37"/>
      <c r="B93" s="38"/>
      <c r="C93" s="177" t="s">
        <v>192</v>
      </c>
      <c r="D93" s="177" t="s">
        <v>164</v>
      </c>
      <c r="E93" s="178" t="s">
        <v>889</v>
      </c>
      <c r="F93" s="179" t="s">
        <v>890</v>
      </c>
      <c r="G93" s="180" t="s">
        <v>874</v>
      </c>
      <c r="H93" s="181">
        <v>1</v>
      </c>
      <c r="I93" s="182"/>
      <c r="J93" s="183">
        <f>ROUND(I93*H93,2)</f>
        <v>0</v>
      </c>
      <c r="K93" s="179" t="s">
        <v>167</v>
      </c>
      <c r="L93" s="42"/>
      <c r="M93" s="184" t="s">
        <v>32</v>
      </c>
      <c r="N93" s="185" t="s">
        <v>49</v>
      </c>
      <c r="O93" s="67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88" t="s">
        <v>875</v>
      </c>
      <c r="AT93" s="188" t="s">
        <v>164</v>
      </c>
      <c r="AU93" s="188" t="s">
        <v>88</v>
      </c>
      <c r="AY93" s="19" t="s">
        <v>162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9" t="s">
        <v>86</v>
      </c>
      <c r="BK93" s="189">
        <f>ROUND(I93*H93,2)</f>
        <v>0</v>
      </c>
      <c r="BL93" s="19" t="s">
        <v>875</v>
      </c>
      <c r="BM93" s="188" t="s">
        <v>891</v>
      </c>
    </row>
    <row r="94" spans="1:65" s="2" customFormat="1" ht="14.4" customHeight="1">
      <c r="A94" s="37"/>
      <c r="B94" s="38"/>
      <c r="C94" s="177" t="s">
        <v>197</v>
      </c>
      <c r="D94" s="177" t="s">
        <v>164</v>
      </c>
      <c r="E94" s="178" t="s">
        <v>892</v>
      </c>
      <c r="F94" s="179" t="s">
        <v>893</v>
      </c>
      <c r="G94" s="180" t="s">
        <v>874</v>
      </c>
      <c r="H94" s="181">
        <v>1</v>
      </c>
      <c r="I94" s="182"/>
      <c r="J94" s="183">
        <f>ROUND(I94*H94,2)</f>
        <v>0</v>
      </c>
      <c r="K94" s="179" t="s">
        <v>167</v>
      </c>
      <c r="L94" s="42"/>
      <c r="M94" s="184" t="s">
        <v>32</v>
      </c>
      <c r="N94" s="185" t="s">
        <v>49</v>
      </c>
      <c r="O94" s="67"/>
      <c r="P94" s="186">
        <f>O94*H94</f>
        <v>0</v>
      </c>
      <c r="Q94" s="186">
        <v>0</v>
      </c>
      <c r="R94" s="186">
        <f>Q94*H94</f>
        <v>0</v>
      </c>
      <c r="S94" s="186">
        <v>0</v>
      </c>
      <c r="T94" s="187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88" t="s">
        <v>875</v>
      </c>
      <c r="AT94" s="188" t="s">
        <v>164</v>
      </c>
      <c r="AU94" s="188" t="s">
        <v>88</v>
      </c>
      <c r="AY94" s="19" t="s">
        <v>162</v>
      </c>
      <c r="BE94" s="189">
        <f>IF(N94="základní",J94,0)</f>
        <v>0</v>
      </c>
      <c r="BF94" s="189">
        <f>IF(N94="snížená",J94,0)</f>
        <v>0</v>
      </c>
      <c r="BG94" s="189">
        <f>IF(N94="zákl. přenesená",J94,0)</f>
        <v>0</v>
      </c>
      <c r="BH94" s="189">
        <f>IF(N94="sníž. přenesená",J94,0)</f>
        <v>0</v>
      </c>
      <c r="BI94" s="189">
        <f>IF(N94="nulová",J94,0)</f>
        <v>0</v>
      </c>
      <c r="BJ94" s="19" t="s">
        <v>86</v>
      </c>
      <c r="BK94" s="189">
        <f>ROUND(I94*H94,2)</f>
        <v>0</v>
      </c>
      <c r="BL94" s="19" t="s">
        <v>875</v>
      </c>
      <c r="BM94" s="188" t="s">
        <v>894</v>
      </c>
    </row>
    <row r="95" spans="1:65" s="2" customFormat="1" ht="14.4" customHeight="1">
      <c r="A95" s="37"/>
      <c r="B95" s="38"/>
      <c r="C95" s="177" t="s">
        <v>202</v>
      </c>
      <c r="D95" s="177" t="s">
        <v>164</v>
      </c>
      <c r="E95" s="178" t="s">
        <v>895</v>
      </c>
      <c r="F95" s="179" t="s">
        <v>896</v>
      </c>
      <c r="G95" s="180" t="s">
        <v>874</v>
      </c>
      <c r="H95" s="181">
        <v>1</v>
      </c>
      <c r="I95" s="182"/>
      <c r="J95" s="183">
        <f>ROUND(I95*H95,2)</f>
        <v>0</v>
      </c>
      <c r="K95" s="179" t="s">
        <v>167</v>
      </c>
      <c r="L95" s="42"/>
      <c r="M95" s="184" t="s">
        <v>32</v>
      </c>
      <c r="N95" s="185" t="s">
        <v>49</v>
      </c>
      <c r="O95" s="67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88" t="s">
        <v>875</v>
      </c>
      <c r="AT95" s="188" t="s">
        <v>164</v>
      </c>
      <c r="AU95" s="188" t="s">
        <v>88</v>
      </c>
      <c r="AY95" s="19" t="s">
        <v>162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9" t="s">
        <v>86</v>
      </c>
      <c r="BK95" s="189">
        <f>ROUND(I95*H95,2)</f>
        <v>0</v>
      </c>
      <c r="BL95" s="19" t="s">
        <v>875</v>
      </c>
      <c r="BM95" s="188" t="s">
        <v>897</v>
      </c>
    </row>
    <row r="96" spans="1:65" s="2" customFormat="1" ht="14.4" customHeight="1">
      <c r="A96" s="37"/>
      <c r="B96" s="38"/>
      <c r="C96" s="177" t="s">
        <v>207</v>
      </c>
      <c r="D96" s="177" t="s">
        <v>164</v>
      </c>
      <c r="E96" s="178" t="s">
        <v>898</v>
      </c>
      <c r="F96" s="179" t="s">
        <v>899</v>
      </c>
      <c r="G96" s="180" t="s">
        <v>874</v>
      </c>
      <c r="H96" s="181">
        <v>1</v>
      </c>
      <c r="I96" s="182"/>
      <c r="J96" s="183">
        <f>ROUND(I96*H96,2)</f>
        <v>0</v>
      </c>
      <c r="K96" s="179" t="s">
        <v>167</v>
      </c>
      <c r="L96" s="42"/>
      <c r="M96" s="184" t="s">
        <v>32</v>
      </c>
      <c r="N96" s="185" t="s">
        <v>49</v>
      </c>
      <c r="O96" s="67"/>
      <c r="P96" s="186">
        <f>O96*H96</f>
        <v>0</v>
      </c>
      <c r="Q96" s="186">
        <v>0</v>
      </c>
      <c r="R96" s="186">
        <f>Q96*H96</f>
        <v>0</v>
      </c>
      <c r="S96" s="186">
        <v>0</v>
      </c>
      <c r="T96" s="187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88" t="s">
        <v>875</v>
      </c>
      <c r="AT96" s="188" t="s">
        <v>164</v>
      </c>
      <c r="AU96" s="188" t="s">
        <v>88</v>
      </c>
      <c r="AY96" s="19" t="s">
        <v>162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9" t="s">
        <v>86</v>
      </c>
      <c r="BK96" s="189">
        <f>ROUND(I96*H96,2)</f>
        <v>0</v>
      </c>
      <c r="BL96" s="19" t="s">
        <v>875</v>
      </c>
      <c r="BM96" s="188" t="s">
        <v>900</v>
      </c>
    </row>
    <row r="97" spans="1:65" s="2" customFormat="1" ht="24.15" customHeight="1">
      <c r="A97" s="37"/>
      <c r="B97" s="38"/>
      <c r="C97" s="177" t="s">
        <v>212</v>
      </c>
      <c r="D97" s="177" t="s">
        <v>164</v>
      </c>
      <c r="E97" s="178" t="s">
        <v>901</v>
      </c>
      <c r="F97" s="179" t="s">
        <v>902</v>
      </c>
      <c r="G97" s="180" t="s">
        <v>874</v>
      </c>
      <c r="H97" s="181">
        <v>1</v>
      </c>
      <c r="I97" s="182"/>
      <c r="J97" s="183">
        <f>ROUND(I97*H97,2)</f>
        <v>0</v>
      </c>
      <c r="K97" s="179" t="s">
        <v>167</v>
      </c>
      <c r="L97" s="42"/>
      <c r="M97" s="184" t="s">
        <v>32</v>
      </c>
      <c r="N97" s="185" t="s">
        <v>49</v>
      </c>
      <c r="O97" s="67"/>
      <c r="P97" s="186">
        <f>O97*H97</f>
        <v>0</v>
      </c>
      <c r="Q97" s="186">
        <v>0</v>
      </c>
      <c r="R97" s="186">
        <f>Q97*H97</f>
        <v>0</v>
      </c>
      <c r="S97" s="186">
        <v>0</v>
      </c>
      <c r="T97" s="187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88" t="s">
        <v>875</v>
      </c>
      <c r="AT97" s="188" t="s">
        <v>164</v>
      </c>
      <c r="AU97" s="188" t="s">
        <v>88</v>
      </c>
      <c r="AY97" s="19" t="s">
        <v>162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9" t="s">
        <v>86</v>
      </c>
      <c r="BK97" s="189">
        <f>ROUND(I97*H97,2)</f>
        <v>0</v>
      </c>
      <c r="BL97" s="19" t="s">
        <v>875</v>
      </c>
      <c r="BM97" s="188" t="s">
        <v>903</v>
      </c>
    </row>
    <row r="98" spans="1:65" s="12" customFormat="1" ht="22.8" customHeight="1">
      <c r="B98" s="161"/>
      <c r="C98" s="162"/>
      <c r="D98" s="163" t="s">
        <v>77</v>
      </c>
      <c r="E98" s="175" t="s">
        <v>904</v>
      </c>
      <c r="F98" s="175" t="s">
        <v>905</v>
      </c>
      <c r="G98" s="162"/>
      <c r="H98" s="162"/>
      <c r="I98" s="165"/>
      <c r="J98" s="176">
        <f>BK98</f>
        <v>0</v>
      </c>
      <c r="K98" s="162"/>
      <c r="L98" s="167"/>
      <c r="M98" s="168"/>
      <c r="N98" s="169"/>
      <c r="O98" s="169"/>
      <c r="P98" s="170">
        <f>SUM(P99:P101)</f>
        <v>0</v>
      </c>
      <c r="Q98" s="169"/>
      <c r="R98" s="170">
        <f>SUM(R99:R101)</f>
        <v>0</v>
      </c>
      <c r="S98" s="169"/>
      <c r="T98" s="171">
        <f>SUM(T99:T101)</f>
        <v>0</v>
      </c>
      <c r="AR98" s="172" t="s">
        <v>192</v>
      </c>
      <c r="AT98" s="173" t="s">
        <v>77</v>
      </c>
      <c r="AU98" s="173" t="s">
        <v>86</v>
      </c>
      <c r="AY98" s="172" t="s">
        <v>162</v>
      </c>
      <c r="BK98" s="174">
        <f>SUM(BK99:BK101)</f>
        <v>0</v>
      </c>
    </row>
    <row r="99" spans="1:65" s="2" customFormat="1" ht="24.15" customHeight="1">
      <c r="A99" s="37"/>
      <c r="B99" s="38"/>
      <c r="C99" s="177" t="s">
        <v>217</v>
      </c>
      <c r="D99" s="177" t="s">
        <v>164</v>
      </c>
      <c r="E99" s="178" t="s">
        <v>906</v>
      </c>
      <c r="F99" s="179" t="s">
        <v>907</v>
      </c>
      <c r="G99" s="180" t="s">
        <v>874</v>
      </c>
      <c r="H99" s="181">
        <v>1</v>
      </c>
      <c r="I99" s="182"/>
      <c r="J99" s="183">
        <f>ROUND(I99*H99,2)</f>
        <v>0</v>
      </c>
      <c r="K99" s="179" t="s">
        <v>167</v>
      </c>
      <c r="L99" s="42"/>
      <c r="M99" s="184" t="s">
        <v>32</v>
      </c>
      <c r="N99" s="185" t="s">
        <v>49</v>
      </c>
      <c r="O99" s="67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88" t="s">
        <v>875</v>
      </c>
      <c r="AT99" s="188" t="s">
        <v>164</v>
      </c>
      <c r="AU99" s="188" t="s">
        <v>88</v>
      </c>
      <c r="AY99" s="19" t="s">
        <v>162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9" t="s">
        <v>86</v>
      </c>
      <c r="BK99" s="189">
        <f>ROUND(I99*H99,2)</f>
        <v>0</v>
      </c>
      <c r="BL99" s="19" t="s">
        <v>875</v>
      </c>
      <c r="BM99" s="188" t="s">
        <v>908</v>
      </c>
    </row>
    <row r="100" spans="1:65" s="2" customFormat="1" ht="24.15" customHeight="1">
      <c r="A100" s="37"/>
      <c r="B100" s="38"/>
      <c r="C100" s="177" t="s">
        <v>222</v>
      </c>
      <c r="D100" s="177" t="s">
        <v>164</v>
      </c>
      <c r="E100" s="178" t="s">
        <v>909</v>
      </c>
      <c r="F100" s="179" t="s">
        <v>910</v>
      </c>
      <c r="G100" s="180" t="s">
        <v>874</v>
      </c>
      <c r="H100" s="181">
        <v>1</v>
      </c>
      <c r="I100" s="182"/>
      <c r="J100" s="183">
        <f>ROUND(I100*H100,2)</f>
        <v>0</v>
      </c>
      <c r="K100" s="179" t="s">
        <v>167</v>
      </c>
      <c r="L100" s="42"/>
      <c r="M100" s="184" t="s">
        <v>32</v>
      </c>
      <c r="N100" s="185" t="s">
        <v>49</v>
      </c>
      <c r="O100" s="67"/>
      <c r="P100" s="186">
        <f>O100*H100</f>
        <v>0</v>
      </c>
      <c r="Q100" s="186">
        <v>0</v>
      </c>
      <c r="R100" s="186">
        <f>Q100*H100</f>
        <v>0</v>
      </c>
      <c r="S100" s="186">
        <v>0</v>
      </c>
      <c r="T100" s="187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88" t="s">
        <v>875</v>
      </c>
      <c r="AT100" s="188" t="s">
        <v>164</v>
      </c>
      <c r="AU100" s="188" t="s">
        <v>88</v>
      </c>
      <c r="AY100" s="19" t="s">
        <v>162</v>
      </c>
      <c r="BE100" s="189">
        <f>IF(N100="základní",J100,0)</f>
        <v>0</v>
      </c>
      <c r="BF100" s="189">
        <f>IF(N100="snížená",J100,0)</f>
        <v>0</v>
      </c>
      <c r="BG100" s="189">
        <f>IF(N100="zákl. přenesená",J100,0)</f>
        <v>0</v>
      </c>
      <c r="BH100" s="189">
        <f>IF(N100="sníž. přenesená",J100,0)</f>
        <v>0</v>
      </c>
      <c r="BI100" s="189">
        <f>IF(N100="nulová",J100,0)</f>
        <v>0</v>
      </c>
      <c r="BJ100" s="19" t="s">
        <v>86</v>
      </c>
      <c r="BK100" s="189">
        <f>ROUND(I100*H100,2)</f>
        <v>0</v>
      </c>
      <c r="BL100" s="19" t="s">
        <v>875</v>
      </c>
      <c r="BM100" s="188" t="s">
        <v>911</v>
      </c>
    </row>
    <row r="101" spans="1:65" s="2" customFormat="1" ht="14.4" customHeight="1">
      <c r="A101" s="37"/>
      <c r="B101" s="38"/>
      <c r="C101" s="177" t="s">
        <v>227</v>
      </c>
      <c r="D101" s="177" t="s">
        <v>164</v>
      </c>
      <c r="E101" s="178" t="s">
        <v>912</v>
      </c>
      <c r="F101" s="179" t="s">
        <v>913</v>
      </c>
      <c r="G101" s="180" t="s">
        <v>874</v>
      </c>
      <c r="H101" s="181">
        <v>1</v>
      </c>
      <c r="I101" s="182"/>
      <c r="J101" s="183">
        <f>ROUND(I101*H101,2)</f>
        <v>0</v>
      </c>
      <c r="K101" s="179" t="s">
        <v>167</v>
      </c>
      <c r="L101" s="42"/>
      <c r="M101" s="184" t="s">
        <v>32</v>
      </c>
      <c r="N101" s="185" t="s">
        <v>49</v>
      </c>
      <c r="O101" s="67"/>
      <c r="P101" s="186">
        <f>O101*H101</f>
        <v>0</v>
      </c>
      <c r="Q101" s="186">
        <v>0</v>
      </c>
      <c r="R101" s="186">
        <f>Q101*H101</f>
        <v>0</v>
      </c>
      <c r="S101" s="186">
        <v>0</v>
      </c>
      <c r="T101" s="187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88" t="s">
        <v>875</v>
      </c>
      <c r="AT101" s="188" t="s">
        <v>164</v>
      </c>
      <c r="AU101" s="188" t="s">
        <v>88</v>
      </c>
      <c r="AY101" s="19" t="s">
        <v>162</v>
      </c>
      <c r="BE101" s="189">
        <f>IF(N101="základní",J101,0)</f>
        <v>0</v>
      </c>
      <c r="BF101" s="189">
        <f>IF(N101="snížená",J101,0)</f>
        <v>0</v>
      </c>
      <c r="BG101" s="189">
        <f>IF(N101="zákl. přenesená",J101,0)</f>
        <v>0</v>
      </c>
      <c r="BH101" s="189">
        <f>IF(N101="sníž. přenesená",J101,0)</f>
        <v>0</v>
      </c>
      <c r="BI101" s="189">
        <f>IF(N101="nulová",J101,0)</f>
        <v>0</v>
      </c>
      <c r="BJ101" s="19" t="s">
        <v>86</v>
      </c>
      <c r="BK101" s="189">
        <f>ROUND(I101*H101,2)</f>
        <v>0</v>
      </c>
      <c r="BL101" s="19" t="s">
        <v>875</v>
      </c>
      <c r="BM101" s="188" t="s">
        <v>914</v>
      </c>
    </row>
    <row r="102" spans="1:65" s="12" customFormat="1" ht="22.8" customHeight="1">
      <c r="B102" s="161"/>
      <c r="C102" s="162"/>
      <c r="D102" s="163" t="s">
        <v>77</v>
      </c>
      <c r="E102" s="175" t="s">
        <v>915</v>
      </c>
      <c r="F102" s="175" t="s">
        <v>916</v>
      </c>
      <c r="G102" s="162"/>
      <c r="H102" s="162"/>
      <c r="I102" s="165"/>
      <c r="J102" s="176">
        <f>BK102</f>
        <v>0</v>
      </c>
      <c r="K102" s="162"/>
      <c r="L102" s="167"/>
      <c r="M102" s="168"/>
      <c r="N102" s="169"/>
      <c r="O102" s="169"/>
      <c r="P102" s="170">
        <f>P103</f>
        <v>0</v>
      </c>
      <c r="Q102" s="169"/>
      <c r="R102" s="170">
        <f>R103</f>
        <v>0</v>
      </c>
      <c r="S102" s="169"/>
      <c r="T102" s="171">
        <f>T103</f>
        <v>0</v>
      </c>
      <c r="AR102" s="172" t="s">
        <v>192</v>
      </c>
      <c r="AT102" s="173" t="s">
        <v>77</v>
      </c>
      <c r="AU102" s="173" t="s">
        <v>86</v>
      </c>
      <c r="AY102" s="172" t="s">
        <v>162</v>
      </c>
      <c r="BK102" s="174">
        <f>BK103</f>
        <v>0</v>
      </c>
    </row>
    <row r="103" spans="1:65" s="2" customFormat="1" ht="24.15" customHeight="1">
      <c r="A103" s="37"/>
      <c r="B103" s="38"/>
      <c r="C103" s="177" t="s">
        <v>232</v>
      </c>
      <c r="D103" s="177" t="s">
        <v>164</v>
      </c>
      <c r="E103" s="178" t="s">
        <v>917</v>
      </c>
      <c r="F103" s="179" t="s">
        <v>918</v>
      </c>
      <c r="G103" s="180" t="s">
        <v>874</v>
      </c>
      <c r="H103" s="181">
        <v>1</v>
      </c>
      <c r="I103" s="182"/>
      <c r="J103" s="183">
        <f>ROUND(I103*H103,2)</f>
        <v>0</v>
      </c>
      <c r="K103" s="179" t="s">
        <v>167</v>
      </c>
      <c r="L103" s="42"/>
      <c r="M103" s="252" t="s">
        <v>32</v>
      </c>
      <c r="N103" s="253" t="s">
        <v>49</v>
      </c>
      <c r="O103" s="250"/>
      <c r="P103" s="254">
        <f>O103*H103</f>
        <v>0</v>
      </c>
      <c r="Q103" s="254">
        <v>0</v>
      </c>
      <c r="R103" s="254">
        <f>Q103*H103</f>
        <v>0</v>
      </c>
      <c r="S103" s="254">
        <v>0</v>
      </c>
      <c r="T103" s="255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88" t="s">
        <v>875</v>
      </c>
      <c r="AT103" s="188" t="s">
        <v>164</v>
      </c>
      <c r="AU103" s="188" t="s">
        <v>88</v>
      </c>
      <c r="AY103" s="19" t="s">
        <v>162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9" t="s">
        <v>86</v>
      </c>
      <c r="BK103" s="189">
        <f>ROUND(I103*H103,2)</f>
        <v>0</v>
      </c>
      <c r="BL103" s="19" t="s">
        <v>875</v>
      </c>
      <c r="BM103" s="188" t="s">
        <v>919</v>
      </c>
    </row>
    <row r="104" spans="1:65" s="2" customFormat="1" ht="6.9" customHeight="1">
      <c r="A104" s="37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42"/>
      <c r="M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</sheetData>
  <sheetProtection algorithmName="SHA-512" hashValue="VT21D/BW3/b/j/r4byMnFaWGHCtd9R8is7aGVr0OT30eki4YeoVOhnUL2ljaEgnU+VCCaZE5J5utXDVbpEEPLw==" saltValue="NCuHjo1cpt4QuN6z2b6p5w==" spinCount="100000" sheet="1" objects="1" scenarios="1" formatColumns="0" formatRows="0" autoFilter="0"/>
  <autoFilter ref="C83:K103" xr:uid="{00000000-0009-0000-0000-000002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85" fitToHeight="100" orientation="landscape" blackAndWhite="1" r:id="rId1"/>
  <headerFooter>
    <oddHeader>&amp;LMěsto Dobříš
Oprava komunikace ul. Mládeže (DZS+DPS)&amp;CDOPAS s.r.o.&amp;RPOLOŽKOVÝ VÝKAZ VÝMĚR</oddHeader>
    <oddFooter>&amp;LVON - Vedlejší a ostatní náklady&amp;CStrana &amp;P z &amp;N&amp;RPoložkový soupis prací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141"/>
  <sheetViews>
    <sheetView showGridLines="0" topLeftCell="A49" workbookViewId="0"/>
  </sheetViews>
  <sheetFormatPr defaultRowHeight="14.4"/>
  <cols>
    <col min="1" max="1" width="8.28515625" style="1" customWidth="1"/>
    <col min="2" max="2" width="1.7109375" style="1" customWidth="1"/>
    <col min="3" max="3" width="25" style="1" customWidth="1"/>
    <col min="4" max="4" width="130.85546875" style="1" customWidth="1"/>
    <col min="5" max="5" width="13.28515625" style="1" customWidth="1"/>
    <col min="6" max="6" width="20" style="1" customWidth="1"/>
    <col min="7" max="7" width="1.7109375" style="1" customWidth="1"/>
    <col min="8" max="8" width="8.28515625" style="1" customWidth="1"/>
  </cols>
  <sheetData>
    <row r="1" spans="1:8" s="1" customFormat="1" ht="11.25" customHeight="1"/>
    <row r="2" spans="1:8" s="1" customFormat="1" ht="36.9" customHeight="1"/>
    <row r="3" spans="1:8" s="1" customFormat="1" ht="6.9" customHeight="1">
      <c r="B3" s="105"/>
      <c r="C3" s="106"/>
      <c r="D3" s="106"/>
      <c r="E3" s="106"/>
      <c r="F3" s="106"/>
      <c r="G3" s="106"/>
      <c r="H3" s="22"/>
    </row>
    <row r="4" spans="1:8" s="1" customFormat="1" ht="24.9" customHeight="1">
      <c r="B4" s="22"/>
      <c r="C4" s="107" t="s">
        <v>920</v>
      </c>
      <c r="H4" s="22"/>
    </row>
    <row r="5" spans="1:8" s="1" customFormat="1" ht="12" customHeight="1">
      <c r="B5" s="22"/>
      <c r="C5" s="256" t="s">
        <v>13</v>
      </c>
      <c r="D5" s="396" t="s">
        <v>14</v>
      </c>
      <c r="E5" s="389"/>
      <c r="F5" s="389"/>
      <c r="H5" s="22"/>
    </row>
    <row r="6" spans="1:8" s="1" customFormat="1" ht="36.9" customHeight="1">
      <c r="B6" s="22"/>
      <c r="C6" s="257" t="s">
        <v>16</v>
      </c>
      <c r="D6" s="400" t="s">
        <v>17</v>
      </c>
      <c r="E6" s="389"/>
      <c r="F6" s="389"/>
      <c r="H6" s="22"/>
    </row>
    <row r="7" spans="1:8" s="1" customFormat="1" ht="16.5" customHeight="1">
      <c r="B7" s="22"/>
      <c r="C7" s="109" t="s">
        <v>24</v>
      </c>
      <c r="D7" s="112" t="str">
        <f>'Rekapitulace stavby'!AN8</f>
        <v>19. 8. 2020</v>
      </c>
      <c r="H7" s="22"/>
    </row>
    <row r="8" spans="1:8" s="2" customFormat="1" ht="10.8" customHeight="1">
      <c r="A8" s="37"/>
      <c r="B8" s="42"/>
      <c r="C8" s="37"/>
      <c r="D8" s="37"/>
      <c r="E8" s="37"/>
      <c r="F8" s="37"/>
      <c r="G8" s="37"/>
      <c r="H8" s="42"/>
    </row>
    <row r="9" spans="1:8" s="11" customFormat="1" ht="29.25" customHeight="1">
      <c r="A9" s="150"/>
      <c r="B9" s="258"/>
      <c r="C9" s="259" t="s">
        <v>59</v>
      </c>
      <c r="D9" s="260" t="s">
        <v>60</v>
      </c>
      <c r="E9" s="260" t="s">
        <v>149</v>
      </c>
      <c r="F9" s="261" t="s">
        <v>921</v>
      </c>
      <c r="G9" s="150"/>
      <c r="H9" s="258"/>
    </row>
    <row r="10" spans="1:8" s="2" customFormat="1" ht="26.4" customHeight="1">
      <c r="A10" s="37"/>
      <c r="B10" s="42"/>
      <c r="C10" s="262" t="s">
        <v>922</v>
      </c>
      <c r="D10" s="262" t="s">
        <v>84</v>
      </c>
      <c r="E10" s="37"/>
      <c r="F10" s="37"/>
      <c r="G10" s="37"/>
      <c r="H10" s="42"/>
    </row>
    <row r="11" spans="1:8" s="2" customFormat="1" ht="16.8" customHeight="1">
      <c r="A11" s="37"/>
      <c r="B11" s="42"/>
      <c r="C11" s="263" t="s">
        <v>92</v>
      </c>
      <c r="D11" s="264" t="s">
        <v>93</v>
      </c>
      <c r="E11" s="265" t="s">
        <v>94</v>
      </c>
      <c r="F11" s="266">
        <v>10.130000000000001</v>
      </c>
      <c r="G11" s="37"/>
      <c r="H11" s="42"/>
    </row>
    <row r="12" spans="1:8" s="2" customFormat="1" ht="16.8" customHeight="1">
      <c r="A12" s="37"/>
      <c r="B12" s="42"/>
      <c r="C12" s="267" t="s">
        <v>32</v>
      </c>
      <c r="D12" s="267" t="s">
        <v>173</v>
      </c>
      <c r="E12" s="19" t="s">
        <v>32</v>
      </c>
      <c r="F12" s="268">
        <v>0</v>
      </c>
      <c r="G12" s="37"/>
      <c r="H12" s="42"/>
    </row>
    <row r="13" spans="1:8" s="2" customFormat="1" ht="16.8" customHeight="1">
      <c r="A13" s="37"/>
      <c r="B13" s="42"/>
      <c r="C13" s="267" t="s">
        <v>32</v>
      </c>
      <c r="D13" s="267" t="s">
        <v>188</v>
      </c>
      <c r="E13" s="19" t="s">
        <v>32</v>
      </c>
      <c r="F13" s="268">
        <v>0</v>
      </c>
      <c r="G13" s="37"/>
      <c r="H13" s="42"/>
    </row>
    <row r="14" spans="1:8" s="2" customFormat="1" ht="16.8" customHeight="1">
      <c r="A14" s="37"/>
      <c r="B14" s="42"/>
      <c r="C14" s="267" t="s">
        <v>32</v>
      </c>
      <c r="D14" s="267" t="s">
        <v>923</v>
      </c>
      <c r="E14" s="19" t="s">
        <v>32</v>
      </c>
      <c r="F14" s="268">
        <v>10.130000000000001</v>
      </c>
      <c r="G14" s="37"/>
      <c r="H14" s="42"/>
    </row>
    <row r="15" spans="1:8" s="2" customFormat="1" ht="16.8" customHeight="1">
      <c r="A15" s="37"/>
      <c r="B15" s="42"/>
      <c r="C15" s="267" t="s">
        <v>32</v>
      </c>
      <c r="D15" s="267" t="s">
        <v>175</v>
      </c>
      <c r="E15" s="19" t="s">
        <v>32</v>
      </c>
      <c r="F15" s="268">
        <v>10.130000000000001</v>
      </c>
      <c r="G15" s="37"/>
      <c r="H15" s="42"/>
    </row>
    <row r="16" spans="1:8" s="2" customFormat="1" ht="16.8" customHeight="1">
      <c r="A16" s="37"/>
      <c r="B16" s="42"/>
      <c r="C16" s="269" t="s">
        <v>924</v>
      </c>
      <c r="D16" s="37"/>
      <c r="E16" s="37"/>
      <c r="F16" s="37"/>
      <c r="G16" s="37"/>
      <c r="H16" s="42"/>
    </row>
    <row r="17" spans="1:8" s="2" customFormat="1" ht="16.8" customHeight="1">
      <c r="A17" s="37"/>
      <c r="B17" s="42"/>
      <c r="C17" s="267" t="s">
        <v>256</v>
      </c>
      <c r="D17" s="267" t="s">
        <v>925</v>
      </c>
      <c r="E17" s="19" t="s">
        <v>258</v>
      </c>
      <c r="F17" s="268">
        <v>1.0129999999999999</v>
      </c>
      <c r="G17" s="37"/>
      <c r="H17" s="42"/>
    </row>
    <row r="18" spans="1:8" s="2" customFormat="1" ht="16.8" customHeight="1">
      <c r="A18" s="37"/>
      <c r="B18" s="42"/>
      <c r="C18" s="267" t="s">
        <v>470</v>
      </c>
      <c r="D18" s="267" t="s">
        <v>926</v>
      </c>
      <c r="E18" s="19" t="s">
        <v>94</v>
      </c>
      <c r="F18" s="268">
        <v>10.130000000000001</v>
      </c>
      <c r="G18" s="37"/>
      <c r="H18" s="42"/>
    </row>
    <row r="19" spans="1:8" s="2" customFormat="1" ht="16.8" customHeight="1">
      <c r="A19" s="37"/>
      <c r="B19" s="42"/>
      <c r="C19" s="267" t="s">
        <v>498</v>
      </c>
      <c r="D19" s="267" t="s">
        <v>927</v>
      </c>
      <c r="E19" s="19" t="s">
        <v>94</v>
      </c>
      <c r="F19" s="268">
        <v>10.130000000000001</v>
      </c>
      <c r="G19" s="37"/>
      <c r="H19" s="42"/>
    </row>
    <row r="20" spans="1:8" s="2" customFormat="1" ht="16.8" customHeight="1">
      <c r="A20" s="37"/>
      <c r="B20" s="42"/>
      <c r="C20" s="267" t="s">
        <v>265</v>
      </c>
      <c r="D20" s="267" t="s">
        <v>266</v>
      </c>
      <c r="E20" s="19" t="s">
        <v>267</v>
      </c>
      <c r="F20" s="268">
        <v>1.7729999999999999</v>
      </c>
      <c r="G20" s="37"/>
      <c r="H20" s="42"/>
    </row>
    <row r="21" spans="1:8" s="2" customFormat="1" ht="16.8" customHeight="1">
      <c r="A21" s="37"/>
      <c r="B21" s="42"/>
      <c r="C21" s="263" t="s">
        <v>97</v>
      </c>
      <c r="D21" s="264" t="s">
        <v>98</v>
      </c>
      <c r="E21" s="265" t="s">
        <v>99</v>
      </c>
      <c r="F21" s="266">
        <v>27.2</v>
      </c>
      <c r="G21" s="37"/>
      <c r="H21" s="42"/>
    </row>
    <row r="22" spans="1:8" s="2" customFormat="1" ht="16.8" customHeight="1">
      <c r="A22" s="37"/>
      <c r="B22" s="42"/>
      <c r="C22" s="267" t="s">
        <v>32</v>
      </c>
      <c r="D22" s="267" t="s">
        <v>928</v>
      </c>
      <c r="E22" s="19" t="s">
        <v>32</v>
      </c>
      <c r="F22" s="268">
        <v>27.2</v>
      </c>
      <c r="G22" s="37"/>
      <c r="H22" s="42"/>
    </row>
    <row r="23" spans="1:8" s="2" customFormat="1" ht="16.8" customHeight="1">
      <c r="A23" s="37"/>
      <c r="B23" s="42"/>
      <c r="C23" s="267" t="s">
        <v>32</v>
      </c>
      <c r="D23" s="267" t="s">
        <v>175</v>
      </c>
      <c r="E23" s="19" t="s">
        <v>32</v>
      </c>
      <c r="F23" s="268">
        <v>27.2</v>
      </c>
      <c r="G23" s="37"/>
      <c r="H23" s="42"/>
    </row>
    <row r="24" spans="1:8" s="2" customFormat="1" ht="16.8" customHeight="1">
      <c r="A24" s="37"/>
      <c r="B24" s="42"/>
      <c r="C24" s="269" t="s">
        <v>924</v>
      </c>
      <c r="D24" s="37"/>
      <c r="E24" s="37"/>
      <c r="F24" s="37"/>
      <c r="G24" s="37"/>
      <c r="H24" s="42"/>
    </row>
    <row r="25" spans="1:8" s="2" customFormat="1" ht="16.8" customHeight="1">
      <c r="A25" s="37"/>
      <c r="B25" s="42"/>
      <c r="C25" s="267" t="s">
        <v>679</v>
      </c>
      <c r="D25" s="267" t="s">
        <v>929</v>
      </c>
      <c r="E25" s="19" t="s">
        <v>99</v>
      </c>
      <c r="F25" s="268">
        <v>27.2</v>
      </c>
      <c r="G25" s="37"/>
      <c r="H25" s="42"/>
    </row>
    <row r="26" spans="1:8" s="2" customFormat="1" ht="16.8" customHeight="1">
      <c r="A26" s="37"/>
      <c r="B26" s="42"/>
      <c r="C26" s="263" t="s">
        <v>102</v>
      </c>
      <c r="D26" s="264" t="s">
        <v>103</v>
      </c>
      <c r="E26" s="265" t="s">
        <v>99</v>
      </c>
      <c r="F26" s="266">
        <v>95.6</v>
      </c>
      <c r="G26" s="37"/>
      <c r="H26" s="42"/>
    </row>
    <row r="27" spans="1:8" s="2" customFormat="1" ht="16.8" customHeight="1">
      <c r="A27" s="37"/>
      <c r="B27" s="42"/>
      <c r="C27" s="267" t="s">
        <v>32</v>
      </c>
      <c r="D27" s="267" t="s">
        <v>930</v>
      </c>
      <c r="E27" s="19" t="s">
        <v>32</v>
      </c>
      <c r="F27" s="268">
        <v>95.6</v>
      </c>
      <c r="G27" s="37"/>
      <c r="H27" s="42"/>
    </row>
    <row r="28" spans="1:8" s="2" customFormat="1" ht="16.8" customHeight="1">
      <c r="A28" s="37"/>
      <c r="B28" s="42"/>
      <c r="C28" s="267" t="s">
        <v>32</v>
      </c>
      <c r="D28" s="267" t="s">
        <v>175</v>
      </c>
      <c r="E28" s="19" t="s">
        <v>32</v>
      </c>
      <c r="F28" s="268">
        <v>95.6</v>
      </c>
      <c r="G28" s="37"/>
      <c r="H28" s="42"/>
    </row>
    <row r="29" spans="1:8" s="2" customFormat="1" ht="16.8" customHeight="1">
      <c r="A29" s="37"/>
      <c r="B29" s="42"/>
      <c r="C29" s="269" t="s">
        <v>924</v>
      </c>
      <c r="D29" s="37"/>
      <c r="E29" s="37"/>
      <c r="F29" s="37"/>
      <c r="G29" s="37"/>
      <c r="H29" s="42"/>
    </row>
    <row r="30" spans="1:8" s="2" customFormat="1" ht="16.8" customHeight="1">
      <c r="A30" s="37"/>
      <c r="B30" s="42"/>
      <c r="C30" s="267" t="s">
        <v>479</v>
      </c>
      <c r="D30" s="267" t="s">
        <v>931</v>
      </c>
      <c r="E30" s="19" t="s">
        <v>94</v>
      </c>
      <c r="F30" s="268">
        <v>596.38</v>
      </c>
      <c r="G30" s="37"/>
      <c r="H30" s="42"/>
    </row>
    <row r="31" spans="1:8" s="2" customFormat="1" ht="16.8" customHeight="1">
      <c r="A31" s="37"/>
      <c r="B31" s="42"/>
      <c r="C31" s="267" t="s">
        <v>669</v>
      </c>
      <c r="D31" s="267" t="s">
        <v>932</v>
      </c>
      <c r="E31" s="19" t="s">
        <v>99</v>
      </c>
      <c r="F31" s="268">
        <v>95.6</v>
      </c>
      <c r="G31" s="37"/>
      <c r="H31" s="42"/>
    </row>
    <row r="32" spans="1:8" s="2" customFormat="1" ht="16.8" customHeight="1">
      <c r="A32" s="37"/>
      <c r="B32" s="42"/>
      <c r="C32" s="267" t="s">
        <v>708</v>
      </c>
      <c r="D32" s="267" t="s">
        <v>933</v>
      </c>
      <c r="E32" s="19" t="s">
        <v>94</v>
      </c>
      <c r="F32" s="268">
        <v>770.17</v>
      </c>
      <c r="G32" s="37"/>
      <c r="H32" s="42"/>
    </row>
    <row r="33" spans="1:8" s="2" customFormat="1" ht="16.8" customHeight="1">
      <c r="A33" s="37"/>
      <c r="B33" s="42"/>
      <c r="C33" s="263" t="s">
        <v>105</v>
      </c>
      <c r="D33" s="264" t="s">
        <v>106</v>
      </c>
      <c r="E33" s="265" t="s">
        <v>94</v>
      </c>
      <c r="F33" s="266">
        <v>1.24</v>
      </c>
      <c r="G33" s="37"/>
      <c r="H33" s="42"/>
    </row>
    <row r="34" spans="1:8" s="2" customFormat="1" ht="16.8" customHeight="1">
      <c r="A34" s="37"/>
      <c r="B34" s="42"/>
      <c r="C34" s="267" t="s">
        <v>32</v>
      </c>
      <c r="D34" s="267" t="s">
        <v>934</v>
      </c>
      <c r="E34" s="19" t="s">
        <v>32</v>
      </c>
      <c r="F34" s="268">
        <v>1.24</v>
      </c>
      <c r="G34" s="37"/>
      <c r="H34" s="42"/>
    </row>
    <row r="35" spans="1:8" s="2" customFormat="1" ht="16.8" customHeight="1">
      <c r="A35" s="37"/>
      <c r="B35" s="42"/>
      <c r="C35" s="269" t="s">
        <v>924</v>
      </c>
      <c r="D35" s="37"/>
      <c r="E35" s="37"/>
      <c r="F35" s="37"/>
      <c r="G35" s="37"/>
      <c r="H35" s="42"/>
    </row>
    <row r="36" spans="1:8" s="2" customFormat="1" ht="16.8" customHeight="1">
      <c r="A36" s="37"/>
      <c r="B36" s="42"/>
      <c r="C36" s="267" t="s">
        <v>529</v>
      </c>
      <c r="D36" s="267" t="s">
        <v>935</v>
      </c>
      <c r="E36" s="19" t="s">
        <v>94</v>
      </c>
      <c r="F36" s="268">
        <v>1.24</v>
      </c>
      <c r="G36" s="37"/>
      <c r="H36" s="42"/>
    </row>
    <row r="37" spans="1:8" s="2" customFormat="1" ht="16.8" customHeight="1">
      <c r="A37" s="37"/>
      <c r="B37" s="42"/>
      <c r="C37" s="263" t="s">
        <v>108</v>
      </c>
      <c r="D37" s="264" t="s">
        <v>109</v>
      </c>
      <c r="E37" s="265" t="s">
        <v>94</v>
      </c>
      <c r="F37" s="266">
        <v>165.6</v>
      </c>
      <c r="G37" s="37"/>
      <c r="H37" s="42"/>
    </row>
    <row r="38" spans="1:8" s="2" customFormat="1" ht="16.8" customHeight="1">
      <c r="A38" s="37"/>
      <c r="B38" s="42"/>
      <c r="C38" s="267" t="s">
        <v>32</v>
      </c>
      <c r="D38" s="267" t="s">
        <v>173</v>
      </c>
      <c r="E38" s="19" t="s">
        <v>32</v>
      </c>
      <c r="F38" s="268">
        <v>0</v>
      </c>
      <c r="G38" s="37"/>
      <c r="H38" s="42"/>
    </row>
    <row r="39" spans="1:8" s="2" customFormat="1" ht="16.8" customHeight="1">
      <c r="A39" s="37"/>
      <c r="B39" s="42"/>
      <c r="C39" s="267" t="s">
        <v>32</v>
      </c>
      <c r="D39" s="267" t="s">
        <v>188</v>
      </c>
      <c r="E39" s="19" t="s">
        <v>32</v>
      </c>
      <c r="F39" s="268">
        <v>0</v>
      </c>
      <c r="G39" s="37"/>
      <c r="H39" s="42"/>
    </row>
    <row r="40" spans="1:8" s="2" customFormat="1" ht="16.8" customHeight="1">
      <c r="A40" s="37"/>
      <c r="B40" s="42"/>
      <c r="C40" s="267" t="s">
        <v>32</v>
      </c>
      <c r="D40" s="267" t="s">
        <v>936</v>
      </c>
      <c r="E40" s="19" t="s">
        <v>32</v>
      </c>
      <c r="F40" s="268">
        <v>165.6</v>
      </c>
      <c r="G40" s="37"/>
      <c r="H40" s="42"/>
    </row>
    <row r="41" spans="1:8" s="2" customFormat="1" ht="16.8" customHeight="1">
      <c r="A41" s="37"/>
      <c r="B41" s="42"/>
      <c r="C41" s="267" t="s">
        <v>32</v>
      </c>
      <c r="D41" s="267" t="s">
        <v>175</v>
      </c>
      <c r="E41" s="19" t="s">
        <v>32</v>
      </c>
      <c r="F41" s="268">
        <v>165.6</v>
      </c>
      <c r="G41" s="37"/>
      <c r="H41" s="42"/>
    </row>
    <row r="42" spans="1:8" s="2" customFormat="1" ht="16.8" customHeight="1">
      <c r="A42" s="37"/>
      <c r="B42" s="42"/>
      <c r="C42" s="269" t="s">
        <v>924</v>
      </c>
      <c r="D42" s="37"/>
      <c r="E42" s="37"/>
      <c r="F42" s="37"/>
      <c r="G42" s="37"/>
      <c r="H42" s="42"/>
    </row>
    <row r="43" spans="1:8" s="2" customFormat="1" ht="16.8" customHeight="1">
      <c r="A43" s="37"/>
      <c r="B43" s="42"/>
      <c r="C43" s="267" t="s">
        <v>325</v>
      </c>
      <c r="D43" s="267" t="s">
        <v>326</v>
      </c>
      <c r="E43" s="19" t="s">
        <v>94</v>
      </c>
      <c r="F43" s="268">
        <v>722.37</v>
      </c>
      <c r="G43" s="37"/>
      <c r="H43" s="42"/>
    </row>
    <row r="44" spans="1:8" s="2" customFormat="1" ht="16.8" customHeight="1">
      <c r="A44" s="37"/>
      <c r="B44" s="42"/>
      <c r="C44" s="267" t="s">
        <v>475</v>
      </c>
      <c r="D44" s="267" t="s">
        <v>937</v>
      </c>
      <c r="E44" s="19" t="s">
        <v>94</v>
      </c>
      <c r="F44" s="268">
        <v>173.79</v>
      </c>
      <c r="G44" s="37"/>
      <c r="H44" s="42"/>
    </row>
    <row r="45" spans="1:8" s="2" customFormat="1" ht="16.8" customHeight="1">
      <c r="A45" s="37"/>
      <c r="B45" s="42"/>
      <c r="C45" s="267" t="s">
        <v>489</v>
      </c>
      <c r="D45" s="267" t="s">
        <v>938</v>
      </c>
      <c r="E45" s="19" t="s">
        <v>94</v>
      </c>
      <c r="F45" s="268">
        <v>173.79</v>
      </c>
      <c r="G45" s="37"/>
      <c r="H45" s="42"/>
    </row>
    <row r="46" spans="1:8" s="2" customFormat="1" ht="16.8" customHeight="1">
      <c r="A46" s="37"/>
      <c r="B46" s="42"/>
      <c r="C46" s="267" t="s">
        <v>520</v>
      </c>
      <c r="D46" s="267" t="s">
        <v>939</v>
      </c>
      <c r="E46" s="19" t="s">
        <v>94</v>
      </c>
      <c r="F46" s="268">
        <v>165.6</v>
      </c>
      <c r="G46" s="37"/>
      <c r="H46" s="42"/>
    </row>
    <row r="47" spans="1:8" s="2" customFormat="1" ht="16.8" customHeight="1">
      <c r="A47" s="37"/>
      <c r="B47" s="42"/>
      <c r="C47" s="267" t="s">
        <v>525</v>
      </c>
      <c r="D47" s="267" t="s">
        <v>940</v>
      </c>
      <c r="E47" s="19" t="s">
        <v>94</v>
      </c>
      <c r="F47" s="268">
        <v>165.6</v>
      </c>
      <c r="G47" s="37"/>
      <c r="H47" s="42"/>
    </row>
    <row r="48" spans="1:8" s="2" customFormat="1" ht="16.8" customHeight="1">
      <c r="A48" s="37"/>
      <c r="B48" s="42"/>
      <c r="C48" s="267" t="s">
        <v>708</v>
      </c>
      <c r="D48" s="267" t="s">
        <v>933</v>
      </c>
      <c r="E48" s="19" t="s">
        <v>94</v>
      </c>
      <c r="F48" s="268">
        <v>770.17</v>
      </c>
      <c r="G48" s="37"/>
      <c r="H48" s="42"/>
    </row>
    <row r="49" spans="1:8" s="2" customFormat="1" ht="16.8" customHeight="1">
      <c r="A49" s="37"/>
      <c r="B49" s="42"/>
      <c r="C49" s="267" t="s">
        <v>734</v>
      </c>
      <c r="D49" s="267" t="s">
        <v>941</v>
      </c>
      <c r="E49" s="19" t="s">
        <v>94</v>
      </c>
      <c r="F49" s="268">
        <v>10113.18</v>
      </c>
      <c r="G49" s="37"/>
      <c r="H49" s="42"/>
    </row>
    <row r="50" spans="1:8" s="2" customFormat="1" ht="16.8" customHeight="1">
      <c r="A50" s="37"/>
      <c r="B50" s="42"/>
      <c r="C50" s="267" t="s">
        <v>767</v>
      </c>
      <c r="D50" s="267" t="s">
        <v>942</v>
      </c>
      <c r="E50" s="19" t="s">
        <v>94</v>
      </c>
      <c r="F50" s="268">
        <v>1385.67</v>
      </c>
      <c r="G50" s="37"/>
      <c r="H50" s="42"/>
    </row>
    <row r="51" spans="1:8" s="2" customFormat="1" ht="16.8" customHeight="1">
      <c r="A51" s="37"/>
      <c r="B51" s="42"/>
      <c r="C51" s="267" t="s">
        <v>773</v>
      </c>
      <c r="D51" s="267" t="s">
        <v>943</v>
      </c>
      <c r="E51" s="19" t="s">
        <v>94</v>
      </c>
      <c r="F51" s="268">
        <v>1385.67</v>
      </c>
      <c r="G51" s="37"/>
      <c r="H51" s="42"/>
    </row>
    <row r="52" spans="1:8" s="2" customFormat="1" ht="16.8" customHeight="1">
      <c r="A52" s="37"/>
      <c r="B52" s="42"/>
      <c r="C52" s="263" t="s">
        <v>111</v>
      </c>
      <c r="D52" s="264" t="s">
        <v>112</v>
      </c>
      <c r="E52" s="265" t="s">
        <v>94</v>
      </c>
      <c r="F52" s="266">
        <v>8.19</v>
      </c>
      <c r="G52" s="37"/>
      <c r="H52" s="42"/>
    </row>
    <row r="53" spans="1:8" s="2" customFormat="1" ht="16.8" customHeight="1">
      <c r="A53" s="37"/>
      <c r="B53" s="42"/>
      <c r="C53" s="267" t="s">
        <v>32</v>
      </c>
      <c r="D53" s="267" t="s">
        <v>173</v>
      </c>
      <c r="E53" s="19" t="s">
        <v>32</v>
      </c>
      <c r="F53" s="268">
        <v>0</v>
      </c>
      <c r="G53" s="37"/>
      <c r="H53" s="42"/>
    </row>
    <row r="54" spans="1:8" s="2" customFormat="1" ht="16.8" customHeight="1">
      <c r="A54" s="37"/>
      <c r="B54" s="42"/>
      <c r="C54" s="267" t="s">
        <v>32</v>
      </c>
      <c r="D54" s="267" t="s">
        <v>188</v>
      </c>
      <c r="E54" s="19" t="s">
        <v>32</v>
      </c>
      <c r="F54" s="268">
        <v>0</v>
      </c>
      <c r="G54" s="37"/>
      <c r="H54" s="42"/>
    </row>
    <row r="55" spans="1:8" s="2" customFormat="1" ht="16.8" customHeight="1">
      <c r="A55" s="37"/>
      <c r="B55" s="42"/>
      <c r="C55" s="267" t="s">
        <v>32</v>
      </c>
      <c r="D55" s="267" t="s">
        <v>944</v>
      </c>
      <c r="E55" s="19" t="s">
        <v>32</v>
      </c>
      <c r="F55" s="268">
        <v>8.19</v>
      </c>
      <c r="G55" s="37"/>
      <c r="H55" s="42"/>
    </row>
    <row r="56" spans="1:8" s="2" customFormat="1" ht="16.8" customHeight="1">
      <c r="A56" s="37"/>
      <c r="B56" s="42"/>
      <c r="C56" s="267" t="s">
        <v>32</v>
      </c>
      <c r="D56" s="267" t="s">
        <v>175</v>
      </c>
      <c r="E56" s="19" t="s">
        <v>32</v>
      </c>
      <c r="F56" s="268">
        <v>8.19</v>
      </c>
      <c r="G56" s="37"/>
      <c r="H56" s="42"/>
    </row>
    <row r="57" spans="1:8" s="2" customFormat="1" ht="16.8" customHeight="1">
      <c r="A57" s="37"/>
      <c r="B57" s="42"/>
      <c r="C57" s="269" t="s">
        <v>924</v>
      </c>
      <c r="D57" s="37"/>
      <c r="E57" s="37"/>
      <c r="F57" s="37"/>
      <c r="G57" s="37"/>
      <c r="H57" s="42"/>
    </row>
    <row r="58" spans="1:8" s="2" customFormat="1" ht="16.8" customHeight="1">
      <c r="A58" s="37"/>
      <c r="B58" s="42"/>
      <c r="C58" s="267" t="s">
        <v>325</v>
      </c>
      <c r="D58" s="267" t="s">
        <v>326</v>
      </c>
      <c r="E58" s="19" t="s">
        <v>94</v>
      </c>
      <c r="F58" s="268">
        <v>722.37</v>
      </c>
      <c r="G58" s="37"/>
      <c r="H58" s="42"/>
    </row>
    <row r="59" spans="1:8" s="2" customFormat="1" ht="16.8" customHeight="1">
      <c r="A59" s="37"/>
      <c r="B59" s="42"/>
      <c r="C59" s="267" t="s">
        <v>475</v>
      </c>
      <c r="D59" s="267" t="s">
        <v>937</v>
      </c>
      <c r="E59" s="19" t="s">
        <v>94</v>
      </c>
      <c r="F59" s="268">
        <v>173.79</v>
      </c>
      <c r="G59" s="37"/>
      <c r="H59" s="42"/>
    </row>
    <row r="60" spans="1:8" s="2" customFormat="1" ht="16.8" customHeight="1">
      <c r="A60" s="37"/>
      <c r="B60" s="42"/>
      <c r="C60" s="267" t="s">
        <v>489</v>
      </c>
      <c r="D60" s="267" t="s">
        <v>938</v>
      </c>
      <c r="E60" s="19" t="s">
        <v>94</v>
      </c>
      <c r="F60" s="268">
        <v>173.79</v>
      </c>
      <c r="G60" s="37"/>
      <c r="H60" s="42"/>
    </row>
    <row r="61" spans="1:8" s="2" customFormat="1" ht="16.8" customHeight="1">
      <c r="A61" s="37"/>
      <c r="B61" s="42"/>
      <c r="C61" s="267" t="s">
        <v>534</v>
      </c>
      <c r="D61" s="267" t="s">
        <v>945</v>
      </c>
      <c r="E61" s="19" t="s">
        <v>94</v>
      </c>
      <c r="F61" s="268">
        <v>8.19</v>
      </c>
      <c r="G61" s="37"/>
      <c r="H61" s="42"/>
    </row>
    <row r="62" spans="1:8" s="2" customFormat="1" ht="16.8" customHeight="1">
      <c r="A62" s="37"/>
      <c r="B62" s="42"/>
      <c r="C62" s="267" t="s">
        <v>708</v>
      </c>
      <c r="D62" s="267" t="s">
        <v>933</v>
      </c>
      <c r="E62" s="19" t="s">
        <v>94</v>
      </c>
      <c r="F62" s="268">
        <v>770.17</v>
      </c>
      <c r="G62" s="37"/>
      <c r="H62" s="42"/>
    </row>
    <row r="63" spans="1:8" s="2" customFormat="1" ht="16.8" customHeight="1">
      <c r="A63" s="37"/>
      <c r="B63" s="42"/>
      <c r="C63" s="267" t="s">
        <v>734</v>
      </c>
      <c r="D63" s="267" t="s">
        <v>941</v>
      </c>
      <c r="E63" s="19" t="s">
        <v>94</v>
      </c>
      <c r="F63" s="268">
        <v>10113.18</v>
      </c>
      <c r="G63" s="37"/>
      <c r="H63" s="42"/>
    </row>
    <row r="64" spans="1:8" s="2" customFormat="1" ht="16.8" customHeight="1">
      <c r="A64" s="37"/>
      <c r="B64" s="42"/>
      <c r="C64" s="263" t="s">
        <v>115</v>
      </c>
      <c r="D64" s="264" t="s">
        <v>116</v>
      </c>
      <c r="E64" s="265" t="s">
        <v>94</v>
      </c>
      <c r="F64" s="266">
        <v>426.64</v>
      </c>
      <c r="G64" s="37"/>
      <c r="H64" s="42"/>
    </row>
    <row r="65" spans="1:8" s="2" customFormat="1" ht="16.8" customHeight="1">
      <c r="A65" s="37"/>
      <c r="B65" s="42"/>
      <c r="C65" s="267" t="s">
        <v>32</v>
      </c>
      <c r="D65" s="267" t="s">
        <v>946</v>
      </c>
      <c r="E65" s="19" t="s">
        <v>32</v>
      </c>
      <c r="F65" s="268">
        <v>426.64</v>
      </c>
      <c r="G65" s="37"/>
      <c r="H65" s="42"/>
    </row>
    <row r="66" spans="1:8" s="2" customFormat="1" ht="16.8" customHeight="1">
      <c r="A66" s="37"/>
      <c r="B66" s="42"/>
      <c r="C66" s="269" t="s">
        <v>924</v>
      </c>
      <c r="D66" s="37"/>
      <c r="E66" s="37"/>
      <c r="F66" s="37"/>
      <c r="G66" s="37"/>
      <c r="H66" s="42"/>
    </row>
    <row r="67" spans="1:8" s="2" customFormat="1" ht="16.8" customHeight="1">
      <c r="A67" s="37"/>
      <c r="B67" s="42"/>
      <c r="C67" s="267" t="s">
        <v>325</v>
      </c>
      <c r="D67" s="267" t="s">
        <v>326</v>
      </c>
      <c r="E67" s="19" t="s">
        <v>94</v>
      </c>
      <c r="F67" s="268">
        <v>722.37</v>
      </c>
      <c r="G67" s="37"/>
      <c r="H67" s="42"/>
    </row>
    <row r="68" spans="1:8" s="2" customFormat="1" ht="16.8" customHeight="1">
      <c r="A68" s="37"/>
      <c r="B68" s="42"/>
      <c r="C68" s="267" t="s">
        <v>479</v>
      </c>
      <c r="D68" s="267" t="s">
        <v>931</v>
      </c>
      <c r="E68" s="19" t="s">
        <v>94</v>
      </c>
      <c r="F68" s="268">
        <v>596.38</v>
      </c>
      <c r="G68" s="37"/>
      <c r="H68" s="42"/>
    </row>
    <row r="69" spans="1:8" s="2" customFormat="1" ht="16.8" customHeight="1">
      <c r="A69" s="37"/>
      <c r="B69" s="42"/>
      <c r="C69" s="267" t="s">
        <v>494</v>
      </c>
      <c r="D69" s="267" t="s">
        <v>947</v>
      </c>
      <c r="E69" s="19" t="s">
        <v>94</v>
      </c>
      <c r="F69" s="268">
        <v>548.58000000000004</v>
      </c>
      <c r="G69" s="37"/>
      <c r="H69" s="42"/>
    </row>
    <row r="70" spans="1:8" s="2" customFormat="1" ht="16.8" customHeight="1">
      <c r="A70" s="37"/>
      <c r="B70" s="42"/>
      <c r="C70" s="267" t="s">
        <v>502</v>
      </c>
      <c r="D70" s="267" t="s">
        <v>948</v>
      </c>
      <c r="E70" s="19" t="s">
        <v>94</v>
      </c>
      <c r="F70" s="268">
        <v>1220.07</v>
      </c>
      <c r="G70" s="37"/>
      <c r="H70" s="42"/>
    </row>
    <row r="71" spans="1:8" s="2" customFormat="1" ht="16.8" customHeight="1">
      <c r="A71" s="37"/>
      <c r="B71" s="42"/>
      <c r="C71" s="267" t="s">
        <v>506</v>
      </c>
      <c r="D71" s="267" t="s">
        <v>949</v>
      </c>
      <c r="E71" s="19" t="s">
        <v>94</v>
      </c>
      <c r="F71" s="268">
        <v>1220.07</v>
      </c>
      <c r="G71" s="37"/>
      <c r="H71" s="42"/>
    </row>
    <row r="72" spans="1:8" s="2" customFormat="1" ht="16.8" customHeight="1">
      <c r="A72" s="37"/>
      <c r="B72" s="42"/>
      <c r="C72" s="267" t="s">
        <v>510</v>
      </c>
      <c r="D72" s="267" t="s">
        <v>950</v>
      </c>
      <c r="E72" s="19" t="s">
        <v>94</v>
      </c>
      <c r="F72" s="268">
        <v>1220.07</v>
      </c>
      <c r="G72" s="37"/>
      <c r="H72" s="42"/>
    </row>
    <row r="73" spans="1:8" s="2" customFormat="1" ht="16.8" customHeight="1">
      <c r="A73" s="37"/>
      <c r="B73" s="42"/>
      <c r="C73" s="267" t="s">
        <v>515</v>
      </c>
      <c r="D73" s="267" t="s">
        <v>951</v>
      </c>
      <c r="E73" s="19" t="s">
        <v>94</v>
      </c>
      <c r="F73" s="268">
        <v>1220.07</v>
      </c>
      <c r="G73" s="37"/>
      <c r="H73" s="42"/>
    </row>
    <row r="74" spans="1:8" s="2" customFormat="1" ht="16.8" customHeight="1">
      <c r="A74" s="37"/>
      <c r="B74" s="42"/>
      <c r="C74" s="267" t="s">
        <v>708</v>
      </c>
      <c r="D74" s="267" t="s">
        <v>933</v>
      </c>
      <c r="E74" s="19" t="s">
        <v>94</v>
      </c>
      <c r="F74" s="268">
        <v>770.17</v>
      </c>
      <c r="G74" s="37"/>
      <c r="H74" s="42"/>
    </row>
    <row r="75" spans="1:8" s="2" customFormat="1" ht="16.8" customHeight="1">
      <c r="A75" s="37"/>
      <c r="B75" s="42"/>
      <c r="C75" s="267" t="s">
        <v>734</v>
      </c>
      <c r="D75" s="267" t="s">
        <v>941</v>
      </c>
      <c r="E75" s="19" t="s">
        <v>94</v>
      </c>
      <c r="F75" s="268">
        <v>10113.18</v>
      </c>
      <c r="G75" s="37"/>
      <c r="H75" s="42"/>
    </row>
    <row r="76" spans="1:8" s="2" customFormat="1" ht="16.8" customHeight="1">
      <c r="A76" s="37"/>
      <c r="B76" s="42"/>
      <c r="C76" s="267" t="s">
        <v>767</v>
      </c>
      <c r="D76" s="267" t="s">
        <v>942</v>
      </c>
      <c r="E76" s="19" t="s">
        <v>94</v>
      </c>
      <c r="F76" s="268">
        <v>1385.67</v>
      </c>
      <c r="G76" s="37"/>
      <c r="H76" s="42"/>
    </row>
    <row r="77" spans="1:8" s="2" customFormat="1" ht="16.8" customHeight="1">
      <c r="A77" s="37"/>
      <c r="B77" s="42"/>
      <c r="C77" s="267" t="s">
        <v>773</v>
      </c>
      <c r="D77" s="267" t="s">
        <v>943</v>
      </c>
      <c r="E77" s="19" t="s">
        <v>94</v>
      </c>
      <c r="F77" s="268">
        <v>1385.67</v>
      </c>
      <c r="G77" s="37"/>
      <c r="H77" s="42"/>
    </row>
    <row r="78" spans="1:8" s="2" customFormat="1" ht="16.8" customHeight="1">
      <c r="A78" s="37"/>
      <c r="B78" s="42"/>
      <c r="C78" s="263" t="s">
        <v>119</v>
      </c>
      <c r="D78" s="264" t="s">
        <v>120</v>
      </c>
      <c r="E78" s="265" t="s">
        <v>94</v>
      </c>
      <c r="F78" s="266">
        <v>110.5</v>
      </c>
      <c r="G78" s="37"/>
      <c r="H78" s="42"/>
    </row>
    <row r="79" spans="1:8" s="2" customFormat="1" ht="16.8" customHeight="1">
      <c r="A79" s="37"/>
      <c r="B79" s="42"/>
      <c r="C79" s="267" t="s">
        <v>32</v>
      </c>
      <c r="D79" s="267" t="s">
        <v>952</v>
      </c>
      <c r="E79" s="19" t="s">
        <v>32</v>
      </c>
      <c r="F79" s="268">
        <v>110.5</v>
      </c>
      <c r="G79" s="37"/>
      <c r="H79" s="42"/>
    </row>
    <row r="80" spans="1:8" s="2" customFormat="1" ht="16.8" customHeight="1">
      <c r="A80" s="37"/>
      <c r="B80" s="42"/>
      <c r="C80" s="269" t="s">
        <v>924</v>
      </c>
      <c r="D80" s="37"/>
      <c r="E80" s="37"/>
      <c r="F80" s="37"/>
      <c r="G80" s="37"/>
      <c r="H80" s="42"/>
    </row>
    <row r="81" spans="1:8" s="2" customFormat="1" ht="16.8" customHeight="1">
      <c r="A81" s="37"/>
      <c r="B81" s="42"/>
      <c r="C81" s="267" t="s">
        <v>325</v>
      </c>
      <c r="D81" s="267" t="s">
        <v>326</v>
      </c>
      <c r="E81" s="19" t="s">
        <v>94</v>
      </c>
      <c r="F81" s="268">
        <v>722.37</v>
      </c>
      <c r="G81" s="37"/>
      <c r="H81" s="42"/>
    </row>
    <row r="82" spans="1:8" s="2" customFormat="1" ht="16.8" customHeight="1">
      <c r="A82" s="37"/>
      <c r="B82" s="42"/>
      <c r="C82" s="267" t="s">
        <v>479</v>
      </c>
      <c r="D82" s="267" t="s">
        <v>931</v>
      </c>
      <c r="E82" s="19" t="s">
        <v>94</v>
      </c>
      <c r="F82" s="268">
        <v>596.38</v>
      </c>
      <c r="G82" s="37"/>
      <c r="H82" s="42"/>
    </row>
    <row r="83" spans="1:8" s="2" customFormat="1" ht="16.8" customHeight="1">
      <c r="A83" s="37"/>
      <c r="B83" s="42"/>
      <c r="C83" s="267" t="s">
        <v>494</v>
      </c>
      <c r="D83" s="267" t="s">
        <v>947</v>
      </c>
      <c r="E83" s="19" t="s">
        <v>94</v>
      </c>
      <c r="F83" s="268">
        <v>548.58000000000004</v>
      </c>
      <c r="G83" s="37"/>
      <c r="H83" s="42"/>
    </row>
    <row r="84" spans="1:8" s="2" customFormat="1" ht="16.8" customHeight="1">
      <c r="A84" s="37"/>
      <c r="B84" s="42"/>
      <c r="C84" s="267" t="s">
        <v>502</v>
      </c>
      <c r="D84" s="267" t="s">
        <v>948</v>
      </c>
      <c r="E84" s="19" t="s">
        <v>94</v>
      </c>
      <c r="F84" s="268">
        <v>1220.07</v>
      </c>
      <c r="G84" s="37"/>
      <c r="H84" s="42"/>
    </row>
    <row r="85" spans="1:8" s="2" customFormat="1" ht="16.8" customHeight="1">
      <c r="A85" s="37"/>
      <c r="B85" s="42"/>
      <c r="C85" s="267" t="s">
        <v>506</v>
      </c>
      <c r="D85" s="267" t="s">
        <v>949</v>
      </c>
      <c r="E85" s="19" t="s">
        <v>94</v>
      </c>
      <c r="F85" s="268">
        <v>1220.07</v>
      </c>
      <c r="G85" s="37"/>
      <c r="H85" s="42"/>
    </row>
    <row r="86" spans="1:8" s="2" customFormat="1" ht="16.8" customHeight="1">
      <c r="A86" s="37"/>
      <c r="B86" s="42"/>
      <c r="C86" s="267" t="s">
        <v>510</v>
      </c>
      <c r="D86" s="267" t="s">
        <v>950</v>
      </c>
      <c r="E86" s="19" t="s">
        <v>94</v>
      </c>
      <c r="F86" s="268">
        <v>1220.07</v>
      </c>
      <c r="G86" s="37"/>
      <c r="H86" s="42"/>
    </row>
    <row r="87" spans="1:8" s="2" customFormat="1" ht="16.8" customHeight="1">
      <c r="A87" s="37"/>
      <c r="B87" s="42"/>
      <c r="C87" s="267" t="s">
        <v>515</v>
      </c>
      <c r="D87" s="267" t="s">
        <v>951</v>
      </c>
      <c r="E87" s="19" t="s">
        <v>94</v>
      </c>
      <c r="F87" s="268">
        <v>1220.07</v>
      </c>
      <c r="G87" s="37"/>
      <c r="H87" s="42"/>
    </row>
    <row r="88" spans="1:8" s="2" customFormat="1" ht="16.8" customHeight="1">
      <c r="A88" s="37"/>
      <c r="B88" s="42"/>
      <c r="C88" s="267" t="s">
        <v>708</v>
      </c>
      <c r="D88" s="267" t="s">
        <v>933</v>
      </c>
      <c r="E88" s="19" t="s">
        <v>94</v>
      </c>
      <c r="F88" s="268">
        <v>770.17</v>
      </c>
      <c r="G88" s="37"/>
      <c r="H88" s="42"/>
    </row>
    <row r="89" spans="1:8" s="2" customFormat="1" ht="16.8" customHeight="1">
      <c r="A89" s="37"/>
      <c r="B89" s="42"/>
      <c r="C89" s="267" t="s">
        <v>734</v>
      </c>
      <c r="D89" s="267" t="s">
        <v>941</v>
      </c>
      <c r="E89" s="19" t="s">
        <v>94</v>
      </c>
      <c r="F89" s="268">
        <v>10113.18</v>
      </c>
      <c r="G89" s="37"/>
      <c r="H89" s="42"/>
    </row>
    <row r="90" spans="1:8" s="2" customFormat="1" ht="16.8" customHeight="1">
      <c r="A90" s="37"/>
      <c r="B90" s="42"/>
      <c r="C90" s="267" t="s">
        <v>767</v>
      </c>
      <c r="D90" s="267" t="s">
        <v>942</v>
      </c>
      <c r="E90" s="19" t="s">
        <v>94</v>
      </c>
      <c r="F90" s="268">
        <v>1385.67</v>
      </c>
      <c r="G90" s="37"/>
      <c r="H90" s="42"/>
    </row>
    <row r="91" spans="1:8" s="2" customFormat="1" ht="16.8" customHeight="1">
      <c r="A91" s="37"/>
      <c r="B91" s="42"/>
      <c r="C91" s="267" t="s">
        <v>773</v>
      </c>
      <c r="D91" s="267" t="s">
        <v>943</v>
      </c>
      <c r="E91" s="19" t="s">
        <v>94</v>
      </c>
      <c r="F91" s="268">
        <v>1385.67</v>
      </c>
      <c r="G91" s="37"/>
      <c r="H91" s="42"/>
    </row>
    <row r="92" spans="1:8" s="2" customFormat="1" ht="16.8" customHeight="1">
      <c r="A92" s="37"/>
      <c r="B92" s="42"/>
      <c r="C92" s="263" t="s">
        <v>122</v>
      </c>
      <c r="D92" s="264" t="s">
        <v>123</v>
      </c>
      <c r="E92" s="265" t="s">
        <v>94</v>
      </c>
      <c r="F92" s="266">
        <v>674.26</v>
      </c>
      <c r="G92" s="37"/>
      <c r="H92" s="42"/>
    </row>
    <row r="93" spans="1:8" s="2" customFormat="1" ht="16.8" customHeight="1">
      <c r="A93" s="37"/>
      <c r="B93" s="42"/>
      <c r="C93" s="267" t="s">
        <v>32</v>
      </c>
      <c r="D93" s="267" t="s">
        <v>953</v>
      </c>
      <c r="E93" s="19" t="s">
        <v>32</v>
      </c>
      <c r="F93" s="268">
        <v>674.26</v>
      </c>
      <c r="G93" s="37"/>
      <c r="H93" s="42"/>
    </row>
    <row r="94" spans="1:8" s="2" customFormat="1" ht="16.8" customHeight="1">
      <c r="A94" s="37"/>
      <c r="B94" s="42"/>
      <c r="C94" s="269" t="s">
        <v>924</v>
      </c>
      <c r="D94" s="37"/>
      <c r="E94" s="37"/>
      <c r="F94" s="37"/>
      <c r="G94" s="37"/>
      <c r="H94" s="42"/>
    </row>
    <row r="95" spans="1:8" s="2" customFormat="1" ht="16.8" customHeight="1">
      <c r="A95" s="37"/>
      <c r="B95" s="42"/>
      <c r="C95" s="267" t="s">
        <v>484</v>
      </c>
      <c r="D95" s="267" t="s">
        <v>954</v>
      </c>
      <c r="E95" s="19" t="s">
        <v>94</v>
      </c>
      <c r="F95" s="268">
        <v>674.26</v>
      </c>
      <c r="G95" s="37"/>
      <c r="H95" s="42"/>
    </row>
    <row r="96" spans="1:8" s="2" customFormat="1" ht="16.8" customHeight="1">
      <c r="A96" s="37"/>
      <c r="B96" s="42"/>
      <c r="C96" s="267" t="s">
        <v>502</v>
      </c>
      <c r="D96" s="267" t="s">
        <v>948</v>
      </c>
      <c r="E96" s="19" t="s">
        <v>94</v>
      </c>
      <c r="F96" s="268">
        <v>1220.07</v>
      </c>
      <c r="G96" s="37"/>
      <c r="H96" s="42"/>
    </row>
    <row r="97" spans="1:8" s="2" customFormat="1" ht="16.8" customHeight="1">
      <c r="A97" s="37"/>
      <c r="B97" s="42"/>
      <c r="C97" s="267" t="s">
        <v>506</v>
      </c>
      <c r="D97" s="267" t="s">
        <v>949</v>
      </c>
      <c r="E97" s="19" t="s">
        <v>94</v>
      </c>
      <c r="F97" s="268">
        <v>1220.07</v>
      </c>
      <c r="G97" s="37"/>
      <c r="H97" s="42"/>
    </row>
    <row r="98" spans="1:8" s="2" customFormat="1" ht="16.8" customHeight="1">
      <c r="A98" s="37"/>
      <c r="B98" s="42"/>
      <c r="C98" s="267" t="s">
        <v>510</v>
      </c>
      <c r="D98" s="267" t="s">
        <v>950</v>
      </c>
      <c r="E98" s="19" t="s">
        <v>94</v>
      </c>
      <c r="F98" s="268">
        <v>1220.07</v>
      </c>
      <c r="G98" s="37"/>
      <c r="H98" s="42"/>
    </row>
    <row r="99" spans="1:8" s="2" customFormat="1" ht="16.8" customHeight="1">
      <c r="A99" s="37"/>
      <c r="B99" s="42"/>
      <c r="C99" s="267" t="s">
        <v>515</v>
      </c>
      <c r="D99" s="267" t="s">
        <v>951</v>
      </c>
      <c r="E99" s="19" t="s">
        <v>94</v>
      </c>
      <c r="F99" s="268">
        <v>1220.07</v>
      </c>
      <c r="G99" s="37"/>
      <c r="H99" s="42"/>
    </row>
    <row r="100" spans="1:8" s="2" customFormat="1" ht="16.8" customHeight="1">
      <c r="A100" s="37"/>
      <c r="B100" s="42"/>
      <c r="C100" s="267" t="s">
        <v>767</v>
      </c>
      <c r="D100" s="267" t="s">
        <v>942</v>
      </c>
      <c r="E100" s="19" t="s">
        <v>94</v>
      </c>
      <c r="F100" s="268">
        <v>1385.67</v>
      </c>
      <c r="G100" s="37"/>
      <c r="H100" s="42"/>
    </row>
    <row r="101" spans="1:8" s="2" customFormat="1" ht="16.8" customHeight="1">
      <c r="A101" s="37"/>
      <c r="B101" s="42"/>
      <c r="C101" s="267" t="s">
        <v>773</v>
      </c>
      <c r="D101" s="267" t="s">
        <v>943</v>
      </c>
      <c r="E101" s="19" t="s">
        <v>94</v>
      </c>
      <c r="F101" s="268">
        <v>1385.67</v>
      </c>
      <c r="G101" s="37"/>
      <c r="H101" s="42"/>
    </row>
    <row r="102" spans="1:8" s="2" customFormat="1" ht="16.8" customHeight="1">
      <c r="A102" s="37"/>
      <c r="B102" s="42"/>
      <c r="C102" s="263" t="s">
        <v>125</v>
      </c>
      <c r="D102" s="264" t="s">
        <v>126</v>
      </c>
      <c r="E102" s="265" t="s">
        <v>94</v>
      </c>
      <c r="F102" s="266">
        <v>8.67</v>
      </c>
      <c r="G102" s="37"/>
      <c r="H102" s="42"/>
    </row>
    <row r="103" spans="1:8" s="2" customFormat="1" ht="16.8" customHeight="1">
      <c r="A103" s="37"/>
      <c r="B103" s="42"/>
      <c r="C103" s="267" t="s">
        <v>32</v>
      </c>
      <c r="D103" s="267" t="s">
        <v>955</v>
      </c>
      <c r="E103" s="19" t="s">
        <v>32</v>
      </c>
      <c r="F103" s="268">
        <v>8.67</v>
      </c>
      <c r="G103" s="37"/>
      <c r="H103" s="42"/>
    </row>
    <row r="104" spans="1:8" s="2" customFormat="1" ht="16.8" customHeight="1">
      <c r="A104" s="37"/>
      <c r="B104" s="42"/>
      <c r="C104" s="269" t="s">
        <v>924</v>
      </c>
      <c r="D104" s="37"/>
      <c r="E104" s="37"/>
      <c r="F104" s="37"/>
      <c r="G104" s="37"/>
      <c r="H104" s="42"/>
    </row>
    <row r="105" spans="1:8" s="2" customFormat="1" ht="16.8" customHeight="1">
      <c r="A105" s="37"/>
      <c r="B105" s="42"/>
      <c r="C105" s="267" t="s">
        <v>325</v>
      </c>
      <c r="D105" s="267" t="s">
        <v>326</v>
      </c>
      <c r="E105" s="19" t="s">
        <v>94</v>
      </c>
      <c r="F105" s="268">
        <v>722.37</v>
      </c>
      <c r="G105" s="37"/>
      <c r="H105" s="42"/>
    </row>
    <row r="106" spans="1:8" s="2" customFormat="1" ht="16.8" customHeight="1">
      <c r="A106" s="37"/>
      <c r="B106" s="42"/>
      <c r="C106" s="267" t="s">
        <v>479</v>
      </c>
      <c r="D106" s="267" t="s">
        <v>931</v>
      </c>
      <c r="E106" s="19" t="s">
        <v>94</v>
      </c>
      <c r="F106" s="268">
        <v>596.38</v>
      </c>
      <c r="G106" s="37"/>
      <c r="H106" s="42"/>
    </row>
    <row r="107" spans="1:8" s="2" customFormat="1" ht="16.8" customHeight="1">
      <c r="A107" s="37"/>
      <c r="B107" s="42"/>
      <c r="C107" s="267" t="s">
        <v>494</v>
      </c>
      <c r="D107" s="267" t="s">
        <v>947</v>
      </c>
      <c r="E107" s="19" t="s">
        <v>94</v>
      </c>
      <c r="F107" s="268">
        <v>548.58000000000004</v>
      </c>
      <c r="G107" s="37"/>
      <c r="H107" s="42"/>
    </row>
    <row r="108" spans="1:8" s="2" customFormat="1" ht="16.8" customHeight="1">
      <c r="A108" s="37"/>
      <c r="B108" s="42"/>
      <c r="C108" s="267" t="s">
        <v>502</v>
      </c>
      <c r="D108" s="267" t="s">
        <v>948</v>
      </c>
      <c r="E108" s="19" t="s">
        <v>94</v>
      </c>
      <c r="F108" s="268">
        <v>1220.07</v>
      </c>
      <c r="G108" s="37"/>
      <c r="H108" s="42"/>
    </row>
    <row r="109" spans="1:8" s="2" customFormat="1" ht="16.8" customHeight="1">
      <c r="A109" s="37"/>
      <c r="B109" s="42"/>
      <c r="C109" s="267" t="s">
        <v>506</v>
      </c>
      <c r="D109" s="267" t="s">
        <v>949</v>
      </c>
      <c r="E109" s="19" t="s">
        <v>94</v>
      </c>
      <c r="F109" s="268">
        <v>1220.07</v>
      </c>
      <c r="G109" s="37"/>
      <c r="H109" s="42"/>
    </row>
    <row r="110" spans="1:8" s="2" customFormat="1" ht="16.8" customHeight="1">
      <c r="A110" s="37"/>
      <c r="B110" s="42"/>
      <c r="C110" s="267" t="s">
        <v>510</v>
      </c>
      <c r="D110" s="267" t="s">
        <v>950</v>
      </c>
      <c r="E110" s="19" t="s">
        <v>94</v>
      </c>
      <c r="F110" s="268">
        <v>1220.07</v>
      </c>
      <c r="G110" s="37"/>
      <c r="H110" s="42"/>
    </row>
    <row r="111" spans="1:8" s="2" customFormat="1" ht="16.8" customHeight="1">
      <c r="A111" s="37"/>
      <c r="B111" s="42"/>
      <c r="C111" s="267" t="s">
        <v>515</v>
      </c>
      <c r="D111" s="267" t="s">
        <v>951</v>
      </c>
      <c r="E111" s="19" t="s">
        <v>94</v>
      </c>
      <c r="F111" s="268">
        <v>1220.07</v>
      </c>
      <c r="G111" s="37"/>
      <c r="H111" s="42"/>
    </row>
    <row r="112" spans="1:8" s="2" customFormat="1" ht="16.8" customHeight="1">
      <c r="A112" s="37"/>
      <c r="B112" s="42"/>
      <c r="C112" s="267" t="s">
        <v>708</v>
      </c>
      <c r="D112" s="267" t="s">
        <v>933</v>
      </c>
      <c r="E112" s="19" t="s">
        <v>94</v>
      </c>
      <c r="F112" s="268">
        <v>770.17</v>
      </c>
      <c r="G112" s="37"/>
      <c r="H112" s="42"/>
    </row>
    <row r="113" spans="1:8" s="2" customFormat="1" ht="16.8" customHeight="1">
      <c r="A113" s="37"/>
      <c r="B113" s="42"/>
      <c r="C113" s="267" t="s">
        <v>734</v>
      </c>
      <c r="D113" s="267" t="s">
        <v>941</v>
      </c>
      <c r="E113" s="19" t="s">
        <v>94</v>
      </c>
      <c r="F113" s="268">
        <v>10113.18</v>
      </c>
      <c r="G113" s="37"/>
      <c r="H113" s="42"/>
    </row>
    <row r="114" spans="1:8" s="2" customFormat="1" ht="16.8" customHeight="1">
      <c r="A114" s="37"/>
      <c r="B114" s="42"/>
      <c r="C114" s="267" t="s">
        <v>767</v>
      </c>
      <c r="D114" s="267" t="s">
        <v>942</v>
      </c>
      <c r="E114" s="19" t="s">
        <v>94</v>
      </c>
      <c r="F114" s="268">
        <v>1385.67</v>
      </c>
      <c r="G114" s="37"/>
      <c r="H114" s="42"/>
    </row>
    <row r="115" spans="1:8" s="2" customFormat="1" ht="16.8" customHeight="1">
      <c r="A115" s="37"/>
      <c r="B115" s="42"/>
      <c r="C115" s="267" t="s">
        <v>773</v>
      </c>
      <c r="D115" s="267" t="s">
        <v>943</v>
      </c>
      <c r="E115" s="19" t="s">
        <v>94</v>
      </c>
      <c r="F115" s="268">
        <v>1385.67</v>
      </c>
      <c r="G115" s="37"/>
      <c r="H115" s="42"/>
    </row>
    <row r="116" spans="1:8" s="2" customFormat="1" ht="16.8" customHeight="1">
      <c r="A116" s="37"/>
      <c r="B116" s="42"/>
      <c r="C116" s="263" t="s">
        <v>128</v>
      </c>
      <c r="D116" s="264" t="s">
        <v>129</v>
      </c>
      <c r="E116" s="265" t="s">
        <v>94</v>
      </c>
      <c r="F116" s="266">
        <v>2.77</v>
      </c>
      <c r="G116" s="37"/>
      <c r="H116" s="42"/>
    </row>
    <row r="117" spans="1:8" s="2" customFormat="1" ht="16.8" customHeight="1">
      <c r="A117" s="37"/>
      <c r="B117" s="42"/>
      <c r="C117" s="267" t="s">
        <v>32</v>
      </c>
      <c r="D117" s="267" t="s">
        <v>956</v>
      </c>
      <c r="E117" s="19" t="s">
        <v>32</v>
      </c>
      <c r="F117" s="268">
        <v>2.77</v>
      </c>
      <c r="G117" s="37"/>
      <c r="H117" s="42"/>
    </row>
    <row r="118" spans="1:8" s="2" customFormat="1" ht="16.8" customHeight="1">
      <c r="A118" s="37"/>
      <c r="B118" s="42"/>
      <c r="C118" s="269" t="s">
        <v>924</v>
      </c>
      <c r="D118" s="37"/>
      <c r="E118" s="37"/>
      <c r="F118" s="37"/>
      <c r="G118" s="37"/>
      <c r="H118" s="42"/>
    </row>
    <row r="119" spans="1:8" s="2" customFormat="1" ht="16.8" customHeight="1">
      <c r="A119" s="37"/>
      <c r="B119" s="42"/>
      <c r="C119" s="267" t="s">
        <v>325</v>
      </c>
      <c r="D119" s="267" t="s">
        <v>326</v>
      </c>
      <c r="E119" s="19" t="s">
        <v>94</v>
      </c>
      <c r="F119" s="268">
        <v>722.37</v>
      </c>
      <c r="G119" s="37"/>
      <c r="H119" s="42"/>
    </row>
    <row r="120" spans="1:8" s="2" customFormat="1" ht="16.8" customHeight="1">
      <c r="A120" s="37"/>
      <c r="B120" s="42"/>
      <c r="C120" s="267" t="s">
        <v>479</v>
      </c>
      <c r="D120" s="267" t="s">
        <v>931</v>
      </c>
      <c r="E120" s="19" t="s">
        <v>94</v>
      </c>
      <c r="F120" s="268">
        <v>596.38</v>
      </c>
      <c r="G120" s="37"/>
      <c r="H120" s="42"/>
    </row>
    <row r="121" spans="1:8" s="2" customFormat="1" ht="16.8" customHeight="1">
      <c r="A121" s="37"/>
      <c r="B121" s="42"/>
      <c r="C121" s="267" t="s">
        <v>494</v>
      </c>
      <c r="D121" s="267" t="s">
        <v>947</v>
      </c>
      <c r="E121" s="19" t="s">
        <v>94</v>
      </c>
      <c r="F121" s="268">
        <v>548.58000000000004</v>
      </c>
      <c r="G121" s="37"/>
      <c r="H121" s="42"/>
    </row>
    <row r="122" spans="1:8" s="2" customFormat="1" ht="16.8" customHeight="1">
      <c r="A122" s="37"/>
      <c r="B122" s="42"/>
      <c r="C122" s="267" t="s">
        <v>544</v>
      </c>
      <c r="D122" s="267" t="s">
        <v>957</v>
      </c>
      <c r="E122" s="19" t="s">
        <v>94</v>
      </c>
      <c r="F122" s="268">
        <v>2.77</v>
      </c>
      <c r="G122" s="37"/>
      <c r="H122" s="42"/>
    </row>
    <row r="123" spans="1:8" s="2" customFormat="1" ht="16.8" customHeight="1">
      <c r="A123" s="37"/>
      <c r="B123" s="42"/>
      <c r="C123" s="267" t="s">
        <v>708</v>
      </c>
      <c r="D123" s="267" t="s">
        <v>933</v>
      </c>
      <c r="E123" s="19" t="s">
        <v>94</v>
      </c>
      <c r="F123" s="268">
        <v>770.17</v>
      </c>
      <c r="G123" s="37"/>
      <c r="H123" s="42"/>
    </row>
    <row r="124" spans="1:8" s="2" customFormat="1" ht="16.8" customHeight="1">
      <c r="A124" s="37"/>
      <c r="B124" s="42"/>
      <c r="C124" s="267" t="s">
        <v>734</v>
      </c>
      <c r="D124" s="267" t="s">
        <v>941</v>
      </c>
      <c r="E124" s="19" t="s">
        <v>94</v>
      </c>
      <c r="F124" s="268">
        <v>10113.18</v>
      </c>
      <c r="G124" s="37"/>
      <c r="H124" s="42"/>
    </row>
    <row r="125" spans="1:8" s="2" customFormat="1" ht="16.8" customHeight="1">
      <c r="A125" s="37"/>
      <c r="B125" s="42"/>
      <c r="C125" s="263" t="s">
        <v>131</v>
      </c>
      <c r="D125" s="264" t="s">
        <v>132</v>
      </c>
      <c r="E125" s="265" t="s">
        <v>94</v>
      </c>
      <c r="F125" s="266">
        <v>16.100000000000001</v>
      </c>
      <c r="G125" s="37"/>
      <c r="H125" s="42"/>
    </row>
    <row r="126" spans="1:8" s="2" customFormat="1" ht="16.8" customHeight="1">
      <c r="A126" s="37"/>
      <c r="B126" s="42"/>
      <c r="C126" s="267" t="s">
        <v>32</v>
      </c>
      <c r="D126" s="267" t="s">
        <v>173</v>
      </c>
      <c r="E126" s="19" t="s">
        <v>32</v>
      </c>
      <c r="F126" s="268">
        <v>0</v>
      </c>
      <c r="G126" s="37"/>
      <c r="H126" s="42"/>
    </row>
    <row r="127" spans="1:8" s="2" customFormat="1" ht="16.8" customHeight="1">
      <c r="A127" s="37"/>
      <c r="B127" s="42"/>
      <c r="C127" s="267" t="s">
        <v>32</v>
      </c>
      <c r="D127" s="267" t="s">
        <v>188</v>
      </c>
      <c r="E127" s="19" t="s">
        <v>32</v>
      </c>
      <c r="F127" s="268">
        <v>0</v>
      </c>
      <c r="G127" s="37"/>
      <c r="H127" s="42"/>
    </row>
    <row r="128" spans="1:8" s="2" customFormat="1" ht="16.8" customHeight="1">
      <c r="A128" s="37"/>
      <c r="B128" s="42"/>
      <c r="C128" s="267" t="s">
        <v>32</v>
      </c>
      <c r="D128" s="267" t="s">
        <v>958</v>
      </c>
      <c r="E128" s="19" t="s">
        <v>32</v>
      </c>
      <c r="F128" s="268">
        <v>16.100000000000001</v>
      </c>
      <c r="G128" s="37"/>
      <c r="H128" s="42"/>
    </row>
    <row r="129" spans="1:8" s="2" customFormat="1" ht="16.8" customHeight="1">
      <c r="A129" s="37"/>
      <c r="B129" s="42"/>
      <c r="C129" s="267" t="s">
        <v>32</v>
      </c>
      <c r="D129" s="267" t="s">
        <v>175</v>
      </c>
      <c r="E129" s="19" t="s">
        <v>32</v>
      </c>
      <c r="F129" s="268">
        <v>16.100000000000001</v>
      </c>
      <c r="G129" s="37"/>
      <c r="H129" s="42"/>
    </row>
    <row r="130" spans="1:8" s="2" customFormat="1" ht="16.8" customHeight="1">
      <c r="A130" s="37"/>
      <c r="B130" s="42"/>
      <c r="C130" s="269" t="s">
        <v>924</v>
      </c>
      <c r="D130" s="37"/>
      <c r="E130" s="37"/>
      <c r="F130" s="37"/>
      <c r="G130" s="37"/>
      <c r="H130" s="42"/>
    </row>
    <row r="131" spans="1:8" s="2" customFormat="1" ht="16.8" customHeight="1">
      <c r="A131" s="37"/>
      <c r="B131" s="42"/>
      <c r="C131" s="267" t="s">
        <v>370</v>
      </c>
      <c r="D131" s="267" t="s">
        <v>959</v>
      </c>
      <c r="E131" s="19" t="s">
        <v>94</v>
      </c>
      <c r="F131" s="268">
        <v>16.100000000000001</v>
      </c>
      <c r="G131" s="37"/>
      <c r="H131" s="42"/>
    </row>
    <row r="132" spans="1:8" s="2" customFormat="1" ht="16.8" customHeight="1">
      <c r="A132" s="37"/>
      <c r="B132" s="42"/>
      <c r="C132" s="267" t="s">
        <v>375</v>
      </c>
      <c r="D132" s="267" t="s">
        <v>960</v>
      </c>
      <c r="E132" s="19" t="s">
        <v>94</v>
      </c>
      <c r="F132" s="268">
        <v>16.100000000000001</v>
      </c>
      <c r="G132" s="37"/>
      <c r="H132" s="42"/>
    </row>
    <row r="133" spans="1:8" s="2" customFormat="1" ht="16.8" customHeight="1">
      <c r="A133" s="37"/>
      <c r="B133" s="42"/>
      <c r="C133" s="267" t="s">
        <v>385</v>
      </c>
      <c r="D133" s="267" t="s">
        <v>961</v>
      </c>
      <c r="E133" s="19" t="s">
        <v>94</v>
      </c>
      <c r="F133" s="268">
        <v>16.100000000000001</v>
      </c>
      <c r="G133" s="37"/>
      <c r="H133" s="42"/>
    </row>
    <row r="134" spans="1:8" s="2" customFormat="1" ht="16.8" customHeight="1">
      <c r="A134" s="37"/>
      <c r="B134" s="42"/>
      <c r="C134" s="267" t="s">
        <v>396</v>
      </c>
      <c r="D134" s="267" t="s">
        <v>962</v>
      </c>
      <c r="E134" s="19" t="s">
        <v>94</v>
      </c>
      <c r="F134" s="268">
        <v>32.200000000000003</v>
      </c>
      <c r="G134" s="37"/>
      <c r="H134" s="42"/>
    </row>
    <row r="135" spans="1:8" s="2" customFormat="1" ht="16.8" customHeight="1">
      <c r="A135" s="37"/>
      <c r="B135" s="42"/>
      <c r="C135" s="267" t="s">
        <v>402</v>
      </c>
      <c r="D135" s="267" t="s">
        <v>963</v>
      </c>
      <c r="E135" s="19" t="s">
        <v>94</v>
      </c>
      <c r="F135" s="268">
        <v>48.3</v>
      </c>
      <c r="G135" s="37"/>
      <c r="H135" s="42"/>
    </row>
    <row r="136" spans="1:8" s="2" customFormat="1" ht="16.8" customHeight="1">
      <c r="A136" s="37"/>
      <c r="B136" s="42"/>
      <c r="C136" s="267" t="s">
        <v>407</v>
      </c>
      <c r="D136" s="267" t="s">
        <v>964</v>
      </c>
      <c r="E136" s="19" t="s">
        <v>94</v>
      </c>
      <c r="F136" s="268">
        <v>16.100000000000001</v>
      </c>
      <c r="G136" s="37"/>
      <c r="H136" s="42"/>
    </row>
    <row r="137" spans="1:8" s="2" customFormat="1" ht="16.8" customHeight="1">
      <c r="A137" s="37"/>
      <c r="B137" s="42"/>
      <c r="C137" s="267" t="s">
        <v>417</v>
      </c>
      <c r="D137" s="267" t="s">
        <v>965</v>
      </c>
      <c r="E137" s="19" t="s">
        <v>94</v>
      </c>
      <c r="F137" s="268">
        <v>16.100000000000001</v>
      </c>
      <c r="G137" s="37"/>
      <c r="H137" s="42"/>
    </row>
    <row r="138" spans="1:8" s="2" customFormat="1" ht="16.8" customHeight="1">
      <c r="A138" s="37"/>
      <c r="B138" s="42"/>
      <c r="C138" s="267" t="s">
        <v>422</v>
      </c>
      <c r="D138" s="267" t="s">
        <v>966</v>
      </c>
      <c r="E138" s="19" t="s">
        <v>258</v>
      </c>
      <c r="F138" s="268">
        <v>0.24199999999999999</v>
      </c>
      <c r="G138" s="37"/>
      <c r="H138" s="42"/>
    </row>
    <row r="139" spans="1:8" s="2" customFormat="1" ht="16.8" customHeight="1">
      <c r="A139" s="37"/>
      <c r="B139" s="42"/>
      <c r="C139" s="267" t="s">
        <v>380</v>
      </c>
      <c r="D139" s="267" t="s">
        <v>381</v>
      </c>
      <c r="E139" s="19" t="s">
        <v>267</v>
      </c>
      <c r="F139" s="268">
        <v>5.1520000000000001</v>
      </c>
      <c r="G139" s="37"/>
      <c r="H139" s="42"/>
    </row>
    <row r="140" spans="1:8" s="2" customFormat="1" ht="7.35" customHeight="1">
      <c r="A140" s="37"/>
      <c r="B140" s="130"/>
      <c r="C140" s="131"/>
      <c r="D140" s="131"/>
      <c r="E140" s="131"/>
      <c r="F140" s="131"/>
      <c r="G140" s="131"/>
      <c r="H140" s="42"/>
    </row>
    <row r="141" spans="1:8" s="2" customFormat="1" ht="10.199999999999999">
      <c r="A141" s="37"/>
      <c r="B141" s="37"/>
      <c r="C141" s="37"/>
      <c r="D141" s="37"/>
      <c r="E141" s="37"/>
      <c r="F141" s="37"/>
      <c r="G141" s="37"/>
      <c r="H141" s="37"/>
    </row>
  </sheetData>
  <sheetProtection algorithmName="SHA-512" hashValue="dqeWzB/OYsFwBbDsWsh1n9w4MnYqk9ngZ1k3G+49vHyBzrZMYwvhzoyexVuPJDwxzrkXdZ0o+PTNdaDnlRP1Kg==" saltValue="2ESSTLXswhpwLIgZeQNXExxjZLfDqJ87kfIoQ+NvF8tBy1wbkK3+R+Hu8tJGw7UhNNTEMUY4VoAVquSGtpf2Ng==" spinCount="100000" sheet="1" objects="1" scenarios="1" formatColumns="0" formatRows="0"/>
  <mergeCells count="2">
    <mergeCell ref="D5:F5"/>
    <mergeCell ref="D6:F6"/>
  </mergeCells>
  <pageMargins left="0.70866141732283472" right="0.70866141732283472" top="0.78740157480314965" bottom="0.78740157480314965" header="0.31496062992125984" footer="0.31496062992125984"/>
  <pageSetup paperSize="9" scale="87" fitToHeight="100" orientation="landscape" blackAndWhite="1" r:id="rId1"/>
  <headerFooter>
    <oddHeader>&amp;LMěsto Dobříš
Oprava komunikace ul. Mládeže (DZS+DPS)&amp;CDOPAS s.r.o.&amp;RPOLOŽKOVÝ VÝKAZ VÝMĚR</oddHeader>
    <oddFooter>&amp;LSeznam figur&amp;CStrana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8"/>
  <sheetViews>
    <sheetView showGridLines="0" zoomScale="110" zoomScaleNormal="110" workbookViewId="0"/>
  </sheetViews>
  <sheetFormatPr defaultRowHeight="14.4"/>
  <cols>
    <col min="1" max="1" width="8.28515625" style="270" customWidth="1"/>
    <col min="2" max="2" width="1.7109375" style="270" customWidth="1"/>
    <col min="3" max="4" width="5" style="270" customWidth="1"/>
    <col min="5" max="5" width="11.7109375" style="270" customWidth="1"/>
    <col min="6" max="6" width="9.140625" style="270" customWidth="1"/>
    <col min="7" max="7" width="5" style="270" customWidth="1"/>
    <col min="8" max="8" width="77.85546875" style="270" customWidth="1"/>
    <col min="9" max="10" width="20" style="270" customWidth="1"/>
    <col min="11" max="11" width="1.7109375" style="270" customWidth="1"/>
  </cols>
  <sheetData>
    <row r="1" spans="2:11" s="1" customFormat="1" ht="37.5" customHeight="1"/>
    <row r="2" spans="2:11" s="1" customFormat="1" ht="7.5" customHeight="1">
      <c r="B2" s="271"/>
      <c r="C2" s="272"/>
      <c r="D2" s="272"/>
      <c r="E2" s="272"/>
      <c r="F2" s="272"/>
      <c r="G2" s="272"/>
      <c r="H2" s="272"/>
      <c r="I2" s="272"/>
      <c r="J2" s="272"/>
      <c r="K2" s="273"/>
    </row>
    <row r="3" spans="2:11" s="17" customFormat="1" ht="45" customHeight="1">
      <c r="B3" s="274"/>
      <c r="C3" s="402" t="s">
        <v>967</v>
      </c>
      <c r="D3" s="402"/>
      <c r="E3" s="402"/>
      <c r="F3" s="402"/>
      <c r="G3" s="402"/>
      <c r="H3" s="402"/>
      <c r="I3" s="402"/>
      <c r="J3" s="402"/>
      <c r="K3" s="275"/>
    </row>
    <row r="4" spans="2:11" s="1" customFormat="1" ht="25.5" customHeight="1">
      <c r="B4" s="276"/>
      <c r="C4" s="407" t="s">
        <v>968</v>
      </c>
      <c r="D4" s="407"/>
      <c r="E4" s="407"/>
      <c r="F4" s="407"/>
      <c r="G4" s="407"/>
      <c r="H4" s="407"/>
      <c r="I4" s="407"/>
      <c r="J4" s="407"/>
      <c r="K4" s="277"/>
    </row>
    <row r="5" spans="2:11" s="1" customFormat="1" ht="5.25" customHeight="1">
      <c r="B5" s="276"/>
      <c r="C5" s="278"/>
      <c r="D5" s="278"/>
      <c r="E5" s="278"/>
      <c r="F5" s="278"/>
      <c r="G5" s="278"/>
      <c r="H5" s="278"/>
      <c r="I5" s="278"/>
      <c r="J5" s="278"/>
      <c r="K5" s="277"/>
    </row>
    <row r="6" spans="2:11" s="1" customFormat="1" ht="15" customHeight="1">
      <c r="B6" s="276"/>
      <c r="C6" s="406" t="s">
        <v>969</v>
      </c>
      <c r="D6" s="406"/>
      <c r="E6" s="406"/>
      <c r="F6" s="406"/>
      <c r="G6" s="406"/>
      <c r="H6" s="406"/>
      <c r="I6" s="406"/>
      <c r="J6" s="406"/>
      <c r="K6" s="277"/>
    </row>
    <row r="7" spans="2:11" s="1" customFormat="1" ht="15" customHeight="1">
      <c r="B7" s="280"/>
      <c r="C7" s="406" t="s">
        <v>970</v>
      </c>
      <c r="D7" s="406"/>
      <c r="E7" s="406"/>
      <c r="F7" s="406"/>
      <c r="G7" s="406"/>
      <c r="H7" s="406"/>
      <c r="I7" s="406"/>
      <c r="J7" s="406"/>
      <c r="K7" s="277"/>
    </row>
    <row r="8" spans="2:11" s="1" customFormat="1" ht="12.75" customHeight="1">
      <c r="B8" s="280"/>
      <c r="C8" s="279"/>
      <c r="D8" s="279"/>
      <c r="E8" s="279"/>
      <c r="F8" s="279"/>
      <c r="G8" s="279"/>
      <c r="H8" s="279"/>
      <c r="I8" s="279"/>
      <c r="J8" s="279"/>
      <c r="K8" s="277"/>
    </row>
    <row r="9" spans="2:11" s="1" customFormat="1" ht="15" customHeight="1">
      <c r="B9" s="280"/>
      <c r="C9" s="406" t="s">
        <v>971</v>
      </c>
      <c r="D9" s="406"/>
      <c r="E9" s="406"/>
      <c r="F9" s="406"/>
      <c r="G9" s="406"/>
      <c r="H9" s="406"/>
      <c r="I9" s="406"/>
      <c r="J9" s="406"/>
      <c r="K9" s="277"/>
    </row>
    <row r="10" spans="2:11" s="1" customFormat="1" ht="15" customHeight="1">
      <c r="B10" s="280"/>
      <c r="C10" s="279"/>
      <c r="D10" s="406" t="s">
        <v>972</v>
      </c>
      <c r="E10" s="406"/>
      <c r="F10" s="406"/>
      <c r="G10" s="406"/>
      <c r="H10" s="406"/>
      <c r="I10" s="406"/>
      <c r="J10" s="406"/>
      <c r="K10" s="277"/>
    </row>
    <row r="11" spans="2:11" s="1" customFormat="1" ht="15" customHeight="1">
      <c r="B11" s="280"/>
      <c r="C11" s="281"/>
      <c r="D11" s="406" t="s">
        <v>973</v>
      </c>
      <c r="E11" s="406"/>
      <c r="F11" s="406"/>
      <c r="G11" s="406"/>
      <c r="H11" s="406"/>
      <c r="I11" s="406"/>
      <c r="J11" s="406"/>
      <c r="K11" s="277"/>
    </row>
    <row r="12" spans="2:11" s="1" customFormat="1" ht="15" customHeight="1">
      <c r="B12" s="280"/>
      <c r="C12" s="281"/>
      <c r="D12" s="279"/>
      <c r="E12" s="279"/>
      <c r="F12" s="279"/>
      <c r="G12" s="279"/>
      <c r="H12" s="279"/>
      <c r="I12" s="279"/>
      <c r="J12" s="279"/>
      <c r="K12" s="277"/>
    </row>
    <row r="13" spans="2:11" s="1" customFormat="1" ht="15" customHeight="1">
      <c r="B13" s="280"/>
      <c r="C13" s="281"/>
      <c r="D13" s="282" t="s">
        <v>974</v>
      </c>
      <c r="E13" s="279"/>
      <c r="F13" s="279"/>
      <c r="G13" s="279"/>
      <c r="H13" s="279"/>
      <c r="I13" s="279"/>
      <c r="J13" s="279"/>
      <c r="K13" s="277"/>
    </row>
    <row r="14" spans="2:11" s="1" customFormat="1" ht="12.75" customHeight="1">
      <c r="B14" s="280"/>
      <c r="C14" s="281"/>
      <c r="D14" s="281"/>
      <c r="E14" s="281"/>
      <c r="F14" s="281"/>
      <c r="G14" s="281"/>
      <c r="H14" s="281"/>
      <c r="I14" s="281"/>
      <c r="J14" s="281"/>
      <c r="K14" s="277"/>
    </row>
    <row r="15" spans="2:11" s="1" customFormat="1" ht="15" customHeight="1">
      <c r="B15" s="280"/>
      <c r="C15" s="281"/>
      <c r="D15" s="406" t="s">
        <v>975</v>
      </c>
      <c r="E15" s="406"/>
      <c r="F15" s="406"/>
      <c r="G15" s="406"/>
      <c r="H15" s="406"/>
      <c r="I15" s="406"/>
      <c r="J15" s="406"/>
      <c r="K15" s="277"/>
    </row>
    <row r="16" spans="2:11" s="1" customFormat="1" ht="15" customHeight="1">
      <c r="B16" s="280"/>
      <c r="C16" s="281"/>
      <c r="D16" s="406" t="s">
        <v>976</v>
      </c>
      <c r="E16" s="406"/>
      <c r="F16" s="406"/>
      <c r="G16" s="406"/>
      <c r="H16" s="406"/>
      <c r="I16" s="406"/>
      <c r="J16" s="406"/>
      <c r="K16" s="277"/>
    </row>
    <row r="17" spans="2:11" s="1" customFormat="1" ht="15" customHeight="1">
      <c r="B17" s="280"/>
      <c r="C17" s="281"/>
      <c r="D17" s="406" t="s">
        <v>977</v>
      </c>
      <c r="E17" s="406"/>
      <c r="F17" s="406"/>
      <c r="G17" s="406"/>
      <c r="H17" s="406"/>
      <c r="I17" s="406"/>
      <c r="J17" s="406"/>
      <c r="K17" s="277"/>
    </row>
    <row r="18" spans="2:11" s="1" customFormat="1" ht="15" customHeight="1">
      <c r="B18" s="280"/>
      <c r="C18" s="281"/>
      <c r="D18" s="281"/>
      <c r="E18" s="283" t="s">
        <v>85</v>
      </c>
      <c r="F18" s="406" t="s">
        <v>978</v>
      </c>
      <c r="G18" s="406"/>
      <c r="H18" s="406"/>
      <c r="I18" s="406"/>
      <c r="J18" s="406"/>
      <c r="K18" s="277"/>
    </row>
    <row r="19" spans="2:11" s="1" customFormat="1" ht="15" customHeight="1">
      <c r="B19" s="280"/>
      <c r="C19" s="281"/>
      <c r="D19" s="281"/>
      <c r="E19" s="283" t="s">
        <v>979</v>
      </c>
      <c r="F19" s="406" t="s">
        <v>980</v>
      </c>
      <c r="G19" s="406"/>
      <c r="H19" s="406"/>
      <c r="I19" s="406"/>
      <c r="J19" s="406"/>
      <c r="K19" s="277"/>
    </row>
    <row r="20" spans="2:11" s="1" customFormat="1" ht="15" customHeight="1">
      <c r="B20" s="280"/>
      <c r="C20" s="281"/>
      <c r="D20" s="281"/>
      <c r="E20" s="283" t="s">
        <v>981</v>
      </c>
      <c r="F20" s="406" t="s">
        <v>982</v>
      </c>
      <c r="G20" s="406"/>
      <c r="H20" s="406"/>
      <c r="I20" s="406"/>
      <c r="J20" s="406"/>
      <c r="K20" s="277"/>
    </row>
    <row r="21" spans="2:11" s="1" customFormat="1" ht="15" customHeight="1">
      <c r="B21" s="280"/>
      <c r="C21" s="281"/>
      <c r="D21" s="281"/>
      <c r="E21" s="283" t="s">
        <v>89</v>
      </c>
      <c r="F21" s="406" t="s">
        <v>90</v>
      </c>
      <c r="G21" s="406"/>
      <c r="H21" s="406"/>
      <c r="I21" s="406"/>
      <c r="J21" s="406"/>
      <c r="K21" s="277"/>
    </row>
    <row r="22" spans="2:11" s="1" customFormat="1" ht="15" customHeight="1">
      <c r="B22" s="280"/>
      <c r="C22" s="281"/>
      <c r="D22" s="281"/>
      <c r="E22" s="283" t="s">
        <v>983</v>
      </c>
      <c r="F22" s="406" t="s">
        <v>984</v>
      </c>
      <c r="G22" s="406"/>
      <c r="H22" s="406"/>
      <c r="I22" s="406"/>
      <c r="J22" s="406"/>
      <c r="K22" s="277"/>
    </row>
    <row r="23" spans="2:11" s="1" customFormat="1" ht="15" customHeight="1">
      <c r="B23" s="280"/>
      <c r="C23" s="281"/>
      <c r="D23" s="281"/>
      <c r="E23" s="283" t="s">
        <v>985</v>
      </c>
      <c r="F23" s="406" t="s">
        <v>986</v>
      </c>
      <c r="G23" s="406"/>
      <c r="H23" s="406"/>
      <c r="I23" s="406"/>
      <c r="J23" s="406"/>
      <c r="K23" s="277"/>
    </row>
    <row r="24" spans="2:11" s="1" customFormat="1" ht="12.75" customHeight="1">
      <c r="B24" s="280"/>
      <c r="C24" s="281"/>
      <c r="D24" s="281"/>
      <c r="E24" s="281"/>
      <c r="F24" s="281"/>
      <c r="G24" s="281"/>
      <c r="H24" s="281"/>
      <c r="I24" s="281"/>
      <c r="J24" s="281"/>
      <c r="K24" s="277"/>
    </row>
    <row r="25" spans="2:11" s="1" customFormat="1" ht="15" customHeight="1">
      <c r="B25" s="280"/>
      <c r="C25" s="406" t="s">
        <v>987</v>
      </c>
      <c r="D25" s="406"/>
      <c r="E25" s="406"/>
      <c r="F25" s="406"/>
      <c r="G25" s="406"/>
      <c r="H25" s="406"/>
      <c r="I25" s="406"/>
      <c r="J25" s="406"/>
      <c r="K25" s="277"/>
    </row>
    <row r="26" spans="2:11" s="1" customFormat="1" ht="15" customHeight="1">
      <c r="B26" s="280"/>
      <c r="C26" s="406" t="s">
        <v>988</v>
      </c>
      <c r="D26" s="406"/>
      <c r="E26" s="406"/>
      <c r="F26" s="406"/>
      <c r="G26" s="406"/>
      <c r="H26" s="406"/>
      <c r="I26" s="406"/>
      <c r="J26" s="406"/>
      <c r="K26" s="277"/>
    </row>
    <row r="27" spans="2:11" s="1" customFormat="1" ht="15" customHeight="1">
      <c r="B27" s="280"/>
      <c r="C27" s="279"/>
      <c r="D27" s="406" t="s">
        <v>989</v>
      </c>
      <c r="E27" s="406"/>
      <c r="F27" s="406"/>
      <c r="G27" s="406"/>
      <c r="H27" s="406"/>
      <c r="I27" s="406"/>
      <c r="J27" s="406"/>
      <c r="K27" s="277"/>
    </row>
    <row r="28" spans="2:11" s="1" customFormat="1" ht="15" customHeight="1">
      <c r="B28" s="280"/>
      <c r="C28" s="281"/>
      <c r="D28" s="406" t="s">
        <v>990</v>
      </c>
      <c r="E28" s="406"/>
      <c r="F28" s="406"/>
      <c r="G28" s="406"/>
      <c r="H28" s="406"/>
      <c r="I28" s="406"/>
      <c r="J28" s="406"/>
      <c r="K28" s="277"/>
    </row>
    <row r="29" spans="2:11" s="1" customFormat="1" ht="12.75" customHeight="1">
      <c r="B29" s="280"/>
      <c r="C29" s="281"/>
      <c r="D29" s="281"/>
      <c r="E29" s="281"/>
      <c r="F29" s="281"/>
      <c r="G29" s="281"/>
      <c r="H29" s="281"/>
      <c r="I29" s="281"/>
      <c r="J29" s="281"/>
      <c r="K29" s="277"/>
    </row>
    <row r="30" spans="2:11" s="1" customFormat="1" ht="15" customHeight="1">
      <c r="B30" s="280"/>
      <c r="C30" s="281"/>
      <c r="D30" s="406" t="s">
        <v>991</v>
      </c>
      <c r="E30" s="406"/>
      <c r="F30" s="406"/>
      <c r="G30" s="406"/>
      <c r="H30" s="406"/>
      <c r="I30" s="406"/>
      <c r="J30" s="406"/>
      <c r="K30" s="277"/>
    </row>
    <row r="31" spans="2:11" s="1" customFormat="1" ht="15" customHeight="1">
      <c r="B31" s="280"/>
      <c r="C31" s="281"/>
      <c r="D31" s="406" t="s">
        <v>992</v>
      </c>
      <c r="E31" s="406"/>
      <c r="F31" s="406"/>
      <c r="G31" s="406"/>
      <c r="H31" s="406"/>
      <c r="I31" s="406"/>
      <c r="J31" s="406"/>
      <c r="K31" s="277"/>
    </row>
    <row r="32" spans="2:11" s="1" customFormat="1" ht="12.75" customHeight="1">
      <c r="B32" s="280"/>
      <c r="C32" s="281"/>
      <c r="D32" s="281"/>
      <c r="E32" s="281"/>
      <c r="F32" s="281"/>
      <c r="G32" s="281"/>
      <c r="H32" s="281"/>
      <c r="I32" s="281"/>
      <c r="J32" s="281"/>
      <c r="K32" s="277"/>
    </row>
    <row r="33" spans="2:11" s="1" customFormat="1" ht="15" customHeight="1">
      <c r="B33" s="280"/>
      <c r="C33" s="281"/>
      <c r="D33" s="406" t="s">
        <v>993</v>
      </c>
      <c r="E33" s="406"/>
      <c r="F33" s="406"/>
      <c r="G33" s="406"/>
      <c r="H33" s="406"/>
      <c r="I33" s="406"/>
      <c r="J33" s="406"/>
      <c r="K33" s="277"/>
    </row>
    <row r="34" spans="2:11" s="1" customFormat="1" ht="15" customHeight="1">
      <c r="B34" s="280"/>
      <c r="C34" s="281"/>
      <c r="D34" s="406" t="s">
        <v>994</v>
      </c>
      <c r="E34" s="406"/>
      <c r="F34" s="406"/>
      <c r="G34" s="406"/>
      <c r="H34" s="406"/>
      <c r="I34" s="406"/>
      <c r="J34" s="406"/>
      <c r="K34" s="277"/>
    </row>
    <row r="35" spans="2:11" s="1" customFormat="1" ht="15" customHeight="1">
      <c r="B35" s="280"/>
      <c r="C35" s="281"/>
      <c r="D35" s="406" t="s">
        <v>995</v>
      </c>
      <c r="E35" s="406"/>
      <c r="F35" s="406"/>
      <c r="G35" s="406"/>
      <c r="H35" s="406"/>
      <c r="I35" s="406"/>
      <c r="J35" s="406"/>
      <c r="K35" s="277"/>
    </row>
    <row r="36" spans="2:11" s="1" customFormat="1" ht="15" customHeight="1">
      <c r="B36" s="280"/>
      <c r="C36" s="281"/>
      <c r="D36" s="279"/>
      <c r="E36" s="282" t="s">
        <v>148</v>
      </c>
      <c r="F36" s="279"/>
      <c r="G36" s="406" t="s">
        <v>996</v>
      </c>
      <c r="H36" s="406"/>
      <c r="I36" s="406"/>
      <c r="J36" s="406"/>
      <c r="K36" s="277"/>
    </row>
    <row r="37" spans="2:11" s="1" customFormat="1" ht="30.75" customHeight="1">
      <c r="B37" s="280"/>
      <c r="C37" s="281"/>
      <c r="D37" s="279"/>
      <c r="E37" s="282" t="s">
        <v>997</v>
      </c>
      <c r="F37" s="279"/>
      <c r="G37" s="406" t="s">
        <v>998</v>
      </c>
      <c r="H37" s="406"/>
      <c r="I37" s="406"/>
      <c r="J37" s="406"/>
      <c r="K37" s="277"/>
    </row>
    <row r="38" spans="2:11" s="1" customFormat="1" ht="15" customHeight="1">
      <c r="B38" s="280"/>
      <c r="C38" s="281"/>
      <c r="D38" s="279"/>
      <c r="E38" s="282" t="s">
        <v>59</v>
      </c>
      <c r="F38" s="279"/>
      <c r="G38" s="406" t="s">
        <v>999</v>
      </c>
      <c r="H38" s="406"/>
      <c r="I38" s="406"/>
      <c r="J38" s="406"/>
      <c r="K38" s="277"/>
    </row>
    <row r="39" spans="2:11" s="1" customFormat="1" ht="15" customHeight="1">
      <c r="B39" s="280"/>
      <c r="C39" s="281"/>
      <c r="D39" s="279"/>
      <c r="E39" s="282" t="s">
        <v>60</v>
      </c>
      <c r="F39" s="279"/>
      <c r="G39" s="406" t="s">
        <v>1000</v>
      </c>
      <c r="H39" s="406"/>
      <c r="I39" s="406"/>
      <c r="J39" s="406"/>
      <c r="K39" s="277"/>
    </row>
    <row r="40" spans="2:11" s="1" customFormat="1" ht="15" customHeight="1">
      <c r="B40" s="280"/>
      <c r="C40" s="281"/>
      <c r="D40" s="279"/>
      <c r="E40" s="282" t="s">
        <v>149</v>
      </c>
      <c r="F40" s="279"/>
      <c r="G40" s="406" t="s">
        <v>1001</v>
      </c>
      <c r="H40" s="406"/>
      <c r="I40" s="406"/>
      <c r="J40" s="406"/>
      <c r="K40" s="277"/>
    </row>
    <row r="41" spans="2:11" s="1" customFormat="1" ht="15" customHeight="1">
      <c r="B41" s="280"/>
      <c r="C41" s="281"/>
      <c r="D41" s="279"/>
      <c r="E41" s="282" t="s">
        <v>150</v>
      </c>
      <c r="F41" s="279"/>
      <c r="G41" s="406" t="s">
        <v>1002</v>
      </c>
      <c r="H41" s="406"/>
      <c r="I41" s="406"/>
      <c r="J41" s="406"/>
      <c r="K41" s="277"/>
    </row>
    <row r="42" spans="2:11" s="1" customFormat="1" ht="15" customHeight="1">
      <c r="B42" s="280"/>
      <c r="C42" s="281"/>
      <c r="D42" s="279"/>
      <c r="E42" s="282" t="s">
        <v>1003</v>
      </c>
      <c r="F42" s="279"/>
      <c r="G42" s="406" t="s">
        <v>1004</v>
      </c>
      <c r="H42" s="406"/>
      <c r="I42" s="406"/>
      <c r="J42" s="406"/>
      <c r="K42" s="277"/>
    </row>
    <row r="43" spans="2:11" s="1" customFormat="1" ht="15" customHeight="1">
      <c r="B43" s="280"/>
      <c r="C43" s="281"/>
      <c r="D43" s="279"/>
      <c r="E43" s="282"/>
      <c r="F43" s="279"/>
      <c r="G43" s="406" t="s">
        <v>1005</v>
      </c>
      <c r="H43" s="406"/>
      <c r="I43" s="406"/>
      <c r="J43" s="406"/>
      <c r="K43" s="277"/>
    </row>
    <row r="44" spans="2:11" s="1" customFormat="1" ht="15" customHeight="1">
      <c r="B44" s="280"/>
      <c r="C44" s="281"/>
      <c r="D44" s="279"/>
      <c r="E44" s="282" t="s">
        <v>1006</v>
      </c>
      <c r="F44" s="279"/>
      <c r="G44" s="406" t="s">
        <v>1007</v>
      </c>
      <c r="H44" s="406"/>
      <c r="I44" s="406"/>
      <c r="J44" s="406"/>
      <c r="K44" s="277"/>
    </row>
    <row r="45" spans="2:11" s="1" customFormat="1" ht="15" customHeight="1">
      <c r="B45" s="280"/>
      <c r="C45" s="281"/>
      <c r="D45" s="279"/>
      <c r="E45" s="282" t="s">
        <v>152</v>
      </c>
      <c r="F45" s="279"/>
      <c r="G45" s="406" t="s">
        <v>1008</v>
      </c>
      <c r="H45" s="406"/>
      <c r="I45" s="406"/>
      <c r="J45" s="406"/>
      <c r="K45" s="277"/>
    </row>
    <row r="46" spans="2:11" s="1" customFormat="1" ht="12.75" customHeight="1">
      <c r="B46" s="280"/>
      <c r="C46" s="281"/>
      <c r="D46" s="279"/>
      <c r="E46" s="279"/>
      <c r="F46" s="279"/>
      <c r="G46" s="279"/>
      <c r="H46" s="279"/>
      <c r="I46" s="279"/>
      <c r="J46" s="279"/>
      <c r="K46" s="277"/>
    </row>
    <row r="47" spans="2:11" s="1" customFormat="1" ht="15" customHeight="1">
      <c r="B47" s="280"/>
      <c r="C47" s="281"/>
      <c r="D47" s="406" t="s">
        <v>1009</v>
      </c>
      <c r="E47" s="406"/>
      <c r="F47" s="406"/>
      <c r="G47" s="406"/>
      <c r="H47" s="406"/>
      <c r="I47" s="406"/>
      <c r="J47" s="406"/>
      <c r="K47" s="277"/>
    </row>
    <row r="48" spans="2:11" s="1" customFormat="1" ht="15" customHeight="1">
      <c r="B48" s="280"/>
      <c r="C48" s="281"/>
      <c r="D48" s="281"/>
      <c r="E48" s="406" t="s">
        <v>1010</v>
      </c>
      <c r="F48" s="406"/>
      <c r="G48" s="406"/>
      <c r="H48" s="406"/>
      <c r="I48" s="406"/>
      <c r="J48" s="406"/>
      <c r="K48" s="277"/>
    </row>
    <row r="49" spans="2:11" s="1" customFormat="1" ht="15" customHeight="1">
      <c r="B49" s="280"/>
      <c r="C49" s="281"/>
      <c r="D49" s="281"/>
      <c r="E49" s="406" t="s">
        <v>1011</v>
      </c>
      <c r="F49" s="406"/>
      <c r="G49" s="406"/>
      <c r="H49" s="406"/>
      <c r="I49" s="406"/>
      <c r="J49" s="406"/>
      <c r="K49" s="277"/>
    </row>
    <row r="50" spans="2:11" s="1" customFormat="1" ht="15" customHeight="1">
      <c r="B50" s="280"/>
      <c r="C50" s="281"/>
      <c r="D50" s="281"/>
      <c r="E50" s="406" t="s">
        <v>1012</v>
      </c>
      <c r="F50" s="406"/>
      <c r="G50" s="406"/>
      <c r="H50" s="406"/>
      <c r="I50" s="406"/>
      <c r="J50" s="406"/>
      <c r="K50" s="277"/>
    </row>
    <row r="51" spans="2:11" s="1" customFormat="1" ht="15" customHeight="1">
      <c r="B51" s="280"/>
      <c r="C51" s="281"/>
      <c r="D51" s="406" t="s">
        <v>1013</v>
      </c>
      <c r="E51" s="406"/>
      <c r="F51" s="406"/>
      <c r="G51" s="406"/>
      <c r="H51" s="406"/>
      <c r="I51" s="406"/>
      <c r="J51" s="406"/>
      <c r="K51" s="277"/>
    </row>
    <row r="52" spans="2:11" s="1" customFormat="1" ht="25.5" customHeight="1">
      <c r="B52" s="276"/>
      <c r="C52" s="407" t="s">
        <v>1014</v>
      </c>
      <c r="D52" s="407"/>
      <c r="E52" s="407"/>
      <c r="F52" s="407"/>
      <c r="G52" s="407"/>
      <c r="H52" s="407"/>
      <c r="I52" s="407"/>
      <c r="J52" s="407"/>
      <c r="K52" s="277"/>
    </row>
    <row r="53" spans="2:11" s="1" customFormat="1" ht="5.25" customHeight="1">
      <c r="B53" s="276"/>
      <c r="C53" s="278"/>
      <c r="D53" s="278"/>
      <c r="E53" s="278"/>
      <c r="F53" s="278"/>
      <c r="G53" s="278"/>
      <c r="H53" s="278"/>
      <c r="I53" s="278"/>
      <c r="J53" s="278"/>
      <c r="K53" s="277"/>
    </row>
    <row r="54" spans="2:11" s="1" customFormat="1" ht="15" customHeight="1">
      <c r="B54" s="276"/>
      <c r="C54" s="406" t="s">
        <v>1015</v>
      </c>
      <c r="D54" s="406"/>
      <c r="E54" s="406"/>
      <c r="F54" s="406"/>
      <c r="G54" s="406"/>
      <c r="H54" s="406"/>
      <c r="I54" s="406"/>
      <c r="J54" s="406"/>
      <c r="K54" s="277"/>
    </row>
    <row r="55" spans="2:11" s="1" customFormat="1" ht="15" customHeight="1">
      <c r="B55" s="276"/>
      <c r="C55" s="406" t="s">
        <v>1016</v>
      </c>
      <c r="D55" s="406"/>
      <c r="E55" s="406"/>
      <c r="F55" s="406"/>
      <c r="G55" s="406"/>
      <c r="H55" s="406"/>
      <c r="I55" s="406"/>
      <c r="J55" s="406"/>
      <c r="K55" s="277"/>
    </row>
    <row r="56" spans="2:11" s="1" customFormat="1" ht="12.75" customHeight="1">
      <c r="B56" s="276"/>
      <c r="C56" s="279"/>
      <c r="D56" s="279"/>
      <c r="E56" s="279"/>
      <c r="F56" s="279"/>
      <c r="G56" s="279"/>
      <c r="H56" s="279"/>
      <c r="I56" s="279"/>
      <c r="J56" s="279"/>
      <c r="K56" s="277"/>
    </row>
    <row r="57" spans="2:11" s="1" customFormat="1" ht="15" customHeight="1">
      <c r="B57" s="276"/>
      <c r="C57" s="406" t="s">
        <v>1017</v>
      </c>
      <c r="D57" s="406"/>
      <c r="E57" s="406"/>
      <c r="F57" s="406"/>
      <c r="G57" s="406"/>
      <c r="H57" s="406"/>
      <c r="I57" s="406"/>
      <c r="J57" s="406"/>
      <c r="K57" s="277"/>
    </row>
    <row r="58" spans="2:11" s="1" customFormat="1" ht="15" customHeight="1">
      <c r="B58" s="276"/>
      <c r="C58" s="281"/>
      <c r="D58" s="406" t="s">
        <v>1018</v>
      </c>
      <c r="E58" s="406"/>
      <c r="F58" s="406"/>
      <c r="G58" s="406"/>
      <c r="H58" s="406"/>
      <c r="I58" s="406"/>
      <c r="J58" s="406"/>
      <c r="K58" s="277"/>
    </row>
    <row r="59" spans="2:11" s="1" customFormat="1" ht="15" customHeight="1">
      <c r="B59" s="276"/>
      <c r="C59" s="281"/>
      <c r="D59" s="406" t="s">
        <v>1019</v>
      </c>
      <c r="E59" s="406"/>
      <c r="F59" s="406"/>
      <c r="G59" s="406"/>
      <c r="H59" s="406"/>
      <c r="I59" s="406"/>
      <c r="J59" s="406"/>
      <c r="K59" s="277"/>
    </row>
    <row r="60" spans="2:11" s="1" customFormat="1" ht="15" customHeight="1">
      <c r="B60" s="276"/>
      <c r="C60" s="281"/>
      <c r="D60" s="406" t="s">
        <v>1020</v>
      </c>
      <c r="E60" s="406"/>
      <c r="F60" s="406"/>
      <c r="G60" s="406"/>
      <c r="H60" s="406"/>
      <c r="I60" s="406"/>
      <c r="J60" s="406"/>
      <c r="K60" s="277"/>
    </row>
    <row r="61" spans="2:11" s="1" customFormat="1" ht="15" customHeight="1">
      <c r="B61" s="276"/>
      <c r="C61" s="281"/>
      <c r="D61" s="406" t="s">
        <v>1021</v>
      </c>
      <c r="E61" s="406"/>
      <c r="F61" s="406"/>
      <c r="G61" s="406"/>
      <c r="H61" s="406"/>
      <c r="I61" s="406"/>
      <c r="J61" s="406"/>
      <c r="K61" s="277"/>
    </row>
    <row r="62" spans="2:11" s="1" customFormat="1" ht="15" customHeight="1">
      <c r="B62" s="276"/>
      <c r="C62" s="281"/>
      <c r="D62" s="408" t="s">
        <v>1022</v>
      </c>
      <c r="E62" s="408"/>
      <c r="F62" s="408"/>
      <c r="G62" s="408"/>
      <c r="H62" s="408"/>
      <c r="I62" s="408"/>
      <c r="J62" s="408"/>
      <c r="K62" s="277"/>
    </row>
    <row r="63" spans="2:11" s="1" customFormat="1" ht="15" customHeight="1">
      <c r="B63" s="276"/>
      <c r="C63" s="281"/>
      <c r="D63" s="406" t="s">
        <v>1023</v>
      </c>
      <c r="E63" s="406"/>
      <c r="F63" s="406"/>
      <c r="G63" s="406"/>
      <c r="H63" s="406"/>
      <c r="I63" s="406"/>
      <c r="J63" s="406"/>
      <c r="K63" s="277"/>
    </row>
    <row r="64" spans="2:11" s="1" customFormat="1" ht="12.75" customHeight="1">
      <c r="B64" s="276"/>
      <c r="C64" s="281"/>
      <c r="D64" s="281"/>
      <c r="E64" s="284"/>
      <c r="F64" s="281"/>
      <c r="G64" s="281"/>
      <c r="H64" s="281"/>
      <c r="I64" s="281"/>
      <c r="J64" s="281"/>
      <c r="K64" s="277"/>
    </row>
    <row r="65" spans="2:11" s="1" customFormat="1" ht="15" customHeight="1">
      <c r="B65" s="276"/>
      <c r="C65" s="281"/>
      <c r="D65" s="406" t="s">
        <v>1024</v>
      </c>
      <c r="E65" s="406"/>
      <c r="F65" s="406"/>
      <c r="G65" s="406"/>
      <c r="H65" s="406"/>
      <c r="I65" s="406"/>
      <c r="J65" s="406"/>
      <c r="K65" s="277"/>
    </row>
    <row r="66" spans="2:11" s="1" customFormat="1" ht="15" customHeight="1">
      <c r="B66" s="276"/>
      <c r="C66" s="281"/>
      <c r="D66" s="408" t="s">
        <v>1025</v>
      </c>
      <c r="E66" s="408"/>
      <c r="F66" s="408"/>
      <c r="G66" s="408"/>
      <c r="H66" s="408"/>
      <c r="I66" s="408"/>
      <c r="J66" s="408"/>
      <c r="K66" s="277"/>
    </row>
    <row r="67" spans="2:11" s="1" customFormat="1" ht="15" customHeight="1">
      <c r="B67" s="276"/>
      <c r="C67" s="281"/>
      <c r="D67" s="406" t="s">
        <v>1026</v>
      </c>
      <c r="E67" s="406"/>
      <c r="F67" s="406"/>
      <c r="G67" s="406"/>
      <c r="H67" s="406"/>
      <c r="I67" s="406"/>
      <c r="J67" s="406"/>
      <c r="K67" s="277"/>
    </row>
    <row r="68" spans="2:11" s="1" customFormat="1" ht="15" customHeight="1">
      <c r="B68" s="276"/>
      <c r="C68" s="281"/>
      <c r="D68" s="406" t="s">
        <v>1027</v>
      </c>
      <c r="E68" s="406"/>
      <c r="F68" s="406"/>
      <c r="G68" s="406"/>
      <c r="H68" s="406"/>
      <c r="I68" s="406"/>
      <c r="J68" s="406"/>
      <c r="K68" s="277"/>
    </row>
    <row r="69" spans="2:11" s="1" customFormat="1" ht="15" customHeight="1">
      <c r="B69" s="276"/>
      <c r="C69" s="281"/>
      <c r="D69" s="406" t="s">
        <v>1028</v>
      </c>
      <c r="E69" s="406"/>
      <c r="F69" s="406"/>
      <c r="G69" s="406"/>
      <c r="H69" s="406"/>
      <c r="I69" s="406"/>
      <c r="J69" s="406"/>
      <c r="K69" s="277"/>
    </row>
    <row r="70" spans="2:11" s="1" customFormat="1" ht="15" customHeight="1">
      <c r="B70" s="276"/>
      <c r="C70" s="281"/>
      <c r="D70" s="406" t="s">
        <v>1029</v>
      </c>
      <c r="E70" s="406"/>
      <c r="F70" s="406"/>
      <c r="G70" s="406"/>
      <c r="H70" s="406"/>
      <c r="I70" s="406"/>
      <c r="J70" s="406"/>
      <c r="K70" s="277"/>
    </row>
    <row r="71" spans="2:11" s="1" customFormat="1" ht="12.75" customHeight="1">
      <c r="B71" s="285"/>
      <c r="C71" s="286"/>
      <c r="D71" s="286"/>
      <c r="E71" s="286"/>
      <c r="F71" s="286"/>
      <c r="G71" s="286"/>
      <c r="H71" s="286"/>
      <c r="I71" s="286"/>
      <c r="J71" s="286"/>
      <c r="K71" s="287"/>
    </row>
    <row r="72" spans="2:11" s="1" customFormat="1" ht="18.75" customHeight="1">
      <c r="B72" s="288"/>
      <c r="C72" s="288"/>
      <c r="D72" s="288"/>
      <c r="E72" s="288"/>
      <c r="F72" s="288"/>
      <c r="G72" s="288"/>
      <c r="H72" s="288"/>
      <c r="I72" s="288"/>
      <c r="J72" s="288"/>
      <c r="K72" s="289"/>
    </row>
    <row r="73" spans="2:11" s="1" customFormat="1" ht="18.75" customHeight="1">
      <c r="B73" s="289"/>
      <c r="C73" s="289"/>
      <c r="D73" s="289"/>
      <c r="E73" s="289"/>
      <c r="F73" s="289"/>
      <c r="G73" s="289"/>
      <c r="H73" s="289"/>
      <c r="I73" s="289"/>
      <c r="J73" s="289"/>
      <c r="K73" s="289"/>
    </row>
    <row r="74" spans="2:11" s="1" customFormat="1" ht="7.5" customHeight="1">
      <c r="B74" s="290"/>
      <c r="C74" s="291"/>
      <c r="D74" s="291"/>
      <c r="E74" s="291"/>
      <c r="F74" s="291"/>
      <c r="G74" s="291"/>
      <c r="H74" s="291"/>
      <c r="I74" s="291"/>
      <c r="J74" s="291"/>
      <c r="K74" s="292"/>
    </row>
    <row r="75" spans="2:11" s="1" customFormat="1" ht="45" customHeight="1">
      <c r="B75" s="293"/>
      <c r="C75" s="401" t="s">
        <v>1030</v>
      </c>
      <c r="D75" s="401"/>
      <c r="E75" s="401"/>
      <c r="F75" s="401"/>
      <c r="G75" s="401"/>
      <c r="H75" s="401"/>
      <c r="I75" s="401"/>
      <c r="J75" s="401"/>
      <c r="K75" s="294"/>
    </row>
    <row r="76" spans="2:11" s="1" customFormat="1" ht="17.25" customHeight="1">
      <c r="B76" s="293"/>
      <c r="C76" s="295" t="s">
        <v>1031</v>
      </c>
      <c r="D76" s="295"/>
      <c r="E76" s="295"/>
      <c r="F76" s="295" t="s">
        <v>1032</v>
      </c>
      <c r="G76" s="296"/>
      <c r="H76" s="295" t="s">
        <v>60</v>
      </c>
      <c r="I76" s="295" t="s">
        <v>63</v>
      </c>
      <c r="J76" s="295" t="s">
        <v>1033</v>
      </c>
      <c r="K76" s="294"/>
    </row>
    <row r="77" spans="2:11" s="1" customFormat="1" ht="17.25" customHeight="1">
      <c r="B77" s="293"/>
      <c r="C77" s="297" t="s">
        <v>1034</v>
      </c>
      <c r="D77" s="297"/>
      <c r="E77" s="297"/>
      <c r="F77" s="298" t="s">
        <v>1035</v>
      </c>
      <c r="G77" s="299"/>
      <c r="H77" s="297"/>
      <c r="I77" s="297"/>
      <c r="J77" s="297" t="s">
        <v>1036</v>
      </c>
      <c r="K77" s="294"/>
    </row>
    <row r="78" spans="2:11" s="1" customFormat="1" ht="5.25" customHeight="1">
      <c r="B78" s="293"/>
      <c r="C78" s="300"/>
      <c r="D78" s="300"/>
      <c r="E78" s="300"/>
      <c r="F78" s="300"/>
      <c r="G78" s="301"/>
      <c r="H78" s="300"/>
      <c r="I78" s="300"/>
      <c r="J78" s="300"/>
      <c r="K78" s="294"/>
    </row>
    <row r="79" spans="2:11" s="1" customFormat="1" ht="15" customHeight="1">
      <c r="B79" s="293"/>
      <c r="C79" s="282" t="s">
        <v>59</v>
      </c>
      <c r="D79" s="302"/>
      <c r="E79" s="302"/>
      <c r="F79" s="303" t="s">
        <v>1037</v>
      </c>
      <c r="G79" s="304"/>
      <c r="H79" s="282" t="s">
        <v>1038</v>
      </c>
      <c r="I79" s="282" t="s">
        <v>1039</v>
      </c>
      <c r="J79" s="282">
        <v>20</v>
      </c>
      <c r="K79" s="294"/>
    </row>
    <row r="80" spans="2:11" s="1" customFormat="1" ht="15" customHeight="1">
      <c r="B80" s="293"/>
      <c r="C80" s="282" t="s">
        <v>1040</v>
      </c>
      <c r="D80" s="282"/>
      <c r="E80" s="282"/>
      <c r="F80" s="303" t="s">
        <v>1037</v>
      </c>
      <c r="G80" s="304"/>
      <c r="H80" s="282" t="s">
        <v>1041</v>
      </c>
      <c r="I80" s="282" t="s">
        <v>1039</v>
      </c>
      <c r="J80" s="282">
        <v>120</v>
      </c>
      <c r="K80" s="294"/>
    </row>
    <row r="81" spans="2:11" s="1" customFormat="1" ht="15" customHeight="1">
      <c r="B81" s="305"/>
      <c r="C81" s="282" t="s">
        <v>1042</v>
      </c>
      <c r="D81" s="282"/>
      <c r="E81" s="282"/>
      <c r="F81" s="303" t="s">
        <v>1043</v>
      </c>
      <c r="G81" s="304"/>
      <c r="H81" s="282" t="s">
        <v>1044</v>
      </c>
      <c r="I81" s="282" t="s">
        <v>1039</v>
      </c>
      <c r="J81" s="282">
        <v>50</v>
      </c>
      <c r="K81" s="294"/>
    </row>
    <row r="82" spans="2:11" s="1" customFormat="1" ht="15" customHeight="1">
      <c r="B82" s="305"/>
      <c r="C82" s="282" t="s">
        <v>1045</v>
      </c>
      <c r="D82" s="282"/>
      <c r="E82" s="282"/>
      <c r="F82" s="303" t="s">
        <v>1037</v>
      </c>
      <c r="G82" s="304"/>
      <c r="H82" s="282" t="s">
        <v>1046</v>
      </c>
      <c r="I82" s="282" t="s">
        <v>1047</v>
      </c>
      <c r="J82" s="282"/>
      <c r="K82" s="294"/>
    </row>
    <row r="83" spans="2:11" s="1" customFormat="1" ht="15" customHeight="1">
      <c r="B83" s="305"/>
      <c r="C83" s="306" t="s">
        <v>1048</v>
      </c>
      <c r="D83" s="306"/>
      <c r="E83" s="306"/>
      <c r="F83" s="307" t="s">
        <v>1043</v>
      </c>
      <c r="G83" s="306"/>
      <c r="H83" s="306" t="s">
        <v>1049</v>
      </c>
      <c r="I83" s="306" t="s">
        <v>1039</v>
      </c>
      <c r="J83" s="306">
        <v>15</v>
      </c>
      <c r="K83" s="294"/>
    </row>
    <row r="84" spans="2:11" s="1" customFormat="1" ht="15" customHeight="1">
      <c r="B84" s="305"/>
      <c r="C84" s="306" t="s">
        <v>1050</v>
      </c>
      <c r="D84" s="306"/>
      <c r="E84" s="306"/>
      <c r="F84" s="307" t="s">
        <v>1043</v>
      </c>
      <c r="G84" s="306"/>
      <c r="H84" s="306" t="s">
        <v>1051</v>
      </c>
      <c r="I84" s="306" t="s">
        <v>1039</v>
      </c>
      <c r="J84" s="306">
        <v>15</v>
      </c>
      <c r="K84" s="294"/>
    </row>
    <row r="85" spans="2:11" s="1" customFormat="1" ht="15" customHeight="1">
      <c r="B85" s="305"/>
      <c r="C85" s="306" t="s">
        <v>1052</v>
      </c>
      <c r="D85" s="306"/>
      <c r="E85" s="306"/>
      <c r="F85" s="307" t="s">
        <v>1043</v>
      </c>
      <c r="G85" s="306"/>
      <c r="H85" s="306" t="s">
        <v>1053</v>
      </c>
      <c r="I85" s="306" t="s">
        <v>1039</v>
      </c>
      <c r="J85" s="306">
        <v>20</v>
      </c>
      <c r="K85" s="294"/>
    </row>
    <row r="86" spans="2:11" s="1" customFormat="1" ht="15" customHeight="1">
      <c r="B86" s="305"/>
      <c r="C86" s="306" t="s">
        <v>1054</v>
      </c>
      <c r="D86" s="306"/>
      <c r="E86" s="306"/>
      <c r="F86" s="307" t="s">
        <v>1043</v>
      </c>
      <c r="G86" s="306"/>
      <c r="H86" s="306" t="s">
        <v>1055</v>
      </c>
      <c r="I86" s="306" t="s">
        <v>1039</v>
      </c>
      <c r="J86" s="306">
        <v>20</v>
      </c>
      <c r="K86" s="294"/>
    </row>
    <row r="87" spans="2:11" s="1" customFormat="1" ht="15" customHeight="1">
      <c r="B87" s="305"/>
      <c r="C87" s="282" t="s">
        <v>1056</v>
      </c>
      <c r="D87" s="282"/>
      <c r="E87" s="282"/>
      <c r="F87" s="303" t="s">
        <v>1043</v>
      </c>
      <c r="G87" s="304"/>
      <c r="H87" s="282" t="s">
        <v>1057</v>
      </c>
      <c r="I87" s="282" t="s">
        <v>1039</v>
      </c>
      <c r="J87" s="282">
        <v>50</v>
      </c>
      <c r="K87" s="294"/>
    </row>
    <row r="88" spans="2:11" s="1" customFormat="1" ht="15" customHeight="1">
      <c r="B88" s="305"/>
      <c r="C88" s="282" t="s">
        <v>1058</v>
      </c>
      <c r="D88" s="282"/>
      <c r="E88" s="282"/>
      <c r="F88" s="303" t="s">
        <v>1043</v>
      </c>
      <c r="G88" s="304"/>
      <c r="H88" s="282" t="s">
        <v>1059</v>
      </c>
      <c r="I88" s="282" t="s">
        <v>1039</v>
      </c>
      <c r="J88" s="282">
        <v>20</v>
      </c>
      <c r="K88" s="294"/>
    </row>
    <row r="89" spans="2:11" s="1" customFormat="1" ht="15" customHeight="1">
      <c r="B89" s="305"/>
      <c r="C89" s="282" t="s">
        <v>1060</v>
      </c>
      <c r="D89" s="282"/>
      <c r="E89" s="282"/>
      <c r="F89" s="303" t="s">
        <v>1043</v>
      </c>
      <c r="G89" s="304"/>
      <c r="H89" s="282" t="s">
        <v>1061</v>
      </c>
      <c r="I89" s="282" t="s">
        <v>1039</v>
      </c>
      <c r="J89" s="282">
        <v>20</v>
      </c>
      <c r="K89" s="294"/>
    </row>
    <row r="90" spans="2:11" s="1" customFormat="1" ht="15" customHeight="1">
      <c r="B90" s="305"/>
      <c r="C90" s="282" t="s">
        <v>1062</v>
      </c>
      <c r="D90" s="282"/>
      <c r="E90" s="282"/>
      <c r="F90" s="303" t="s">
        <v>1043</v>
      </c>
      <c r="G90" s="304"/>
      <c r="H90" s="282" t="s">
        <v>1063</v>
      </c>
      <c r="I90" s="282" t="s">
        <v>1039</v>
      </c>
      <c r="J90" s="282">
        <v>50</v>
      </c>
      <c r="K90" s="294"/>
    </row>
    <row r="91" spans="2:11" s="1" customFormat="1" ht="15" customHeight="1">
      <c r="B91" s="305"/>
      <c r="C91" s="282" t="s">
        <v>1064</v>
      </c>
      <c r="D91" s="282"/>
      <c r="E91" s="282"/>
      <c r="F91" s="303" t="s">
        <v>1043</v>
      </c>
      <c r="G91" s="304"/>
      <c r="H91" s="282" t="s">
        <v>1064</v>
      </c>
      <c r="I91" s="282" t="s">
        <v>1039</v>
      </c>
      <c r="J91" s="282">
        <v>50</v>
      </c>
      <c r="K91" s="294"/>
    </row>
    <row r="92" spans="2:11" s="1" customFormat="1" ht="15" customHeight="1">
      <c r="B92" s="305"/>
      <c r="C92" s="282" t="s">
        <v>1065</v>
      </c>
      <c r="D92" s="282"/>
      <c r="E92" s="282"/>
      <c r="F92" s="303" t="s">
        <v>1043</v>
      </c>
      <c r="G92" s="304"/>
      <c r="H92" s="282" t="s">
        <v>1066</v>
      </c>
      <c r="I92" s="282" t="s">
        <v>1039</v>
      </c>
      <c r="J92" s="282">
        <v>255</v>
      </c>
      <c r="K92" s="294"/>
    </row>
    <row r="93" spans="2:11" s="1" customFormat="1" ht="15" customHeight="1">
      <c r="B93" s="305"/>
      <c r="C93" s="282" t="s">
        <v>1067</v>
      </c>
      <c r="D93" s="282"/>
      <c r="E93" s="282"/>
      <c r="F93" s="303" t="s">
        <v>1037</v>
      </c>
      <c r="G93" s="304"/>
      <c r="H93" s="282" t="s">
        <v>1068</v>
      </c>
      <c r="I93" s="282" t="s">
        <v>1069</v>
      </c>
      <c r="J93" s="282"/>
      <c r="K93" s="294"/>
    </row>
    <row r="94" spans="2:11" s="1" customFormat="1" ht="15" customHeight="1">
      <c r="B94" s="305"/>
      <c r="C94" s="282" t="s">
        <v>1070</v>
      </c>
      <c r="D94" s="282"/>
      <c r="E94" s="282"/>
      <c r="F94" s="303" t="s">
        <v>1037</v>
      </c>
      <c r="G94" s="304"/>
      <c r="H94" s="282" t="s">
        <v>1071</v>
      </c>
      <c r="I94" s="282" t="s">
        <v>1072</v>
      </c>
      <c r="J94" s="282"/>
      <c r="K94" s="294"/>
    </row>
    <row r="95" spans="2:11" s="1" customFormat="1" ht="15" customHeight="1">
      <c r="B95" s="305"/>
      <c r="C95" s="282" t="s">
        <v>1073</v>
      </c>
      <c r="D95" s="282"/>
      <c r="E95" s="282"/>
      <c r="F95" s="303" t="s">
        <v>1037</v>
      </c>
      <c r="G95" s="304"/>
      <c r="H95" s="282" t="s">
        <v>1073</v>
      </c>
      <c r="I95" s="282" t="s">
        <v>1072</v>
      </c>
      <c r="J95" s="282"/>
      <c r="K95" s="294"/>
    </row>
    <row r="96" spans="2:11" s="1" customFormat="1" ht="15" customHeight="1">
      <c r="B96" s="305"/>
      <c r="C96" s="282" t="s">
        <v>44</v>
      </c>
      <c r="D96" s="282"/>
      <c r="E96" s="282"/>
      <c r="F96" s="303" t="s">
        <v>1037</v>
      </c>
      <c r="G96" s="304"/>
      <c r="H96" s="282" t="s">
        <v>1074</v>
      </c>
      <c r="I96" s="282" t="s">
        <v>1072</v>
      </c>
      <c r="J96" s="282"/>
      <c r="K96" s="294"/>
    </row>
    <row r="97" spans="2:11" s="1" customFormat="1" ht="15" customHeight="1">
      <c r="B97" s="305"/>
      <c r="C97" s="282" t="s">
        <v>54</v>
      </c>
      <c r="D97" s="282"/>
      <c r="E97" s="282"/>
      <c r="F97" s="303" t="s">
        <v>1037</v>
      </c>
      <c r="G97" s="304"/>
      <c r="H97" s="282" t="s">
        <v>1075</v>
      </c>
      <c r="I97" s="282" t="s">
        <v>1072</v>
      </c>
      <c r="J97" s="282"/>
      <c r="K97" s="294"/>
    </row>
    <row r="98" spans="2:11" s="1" customFormat="1" ht="15" customHeight="1">
      <c r="B98" s="308"/>
      <c r="C98" s="309"/>
      <c r="D98" s="309"/>
      <c r="E98" s="309"/>
      <c r="F98" s="309"/>
      <c r="G98" s="309"/>
      <c r="H98" s="309"/>
      <c r="I98" s="309"/>
      <c r="J98" s="309"/>
      <c r="K98" s="310"/>
    </row>
    <row r="99" spans="2:11" s="1" customFormat="1" ht="18.7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1"/>
    </row>
    <row r="100" spans="2:11" s="1" customFormat="1" ht="18.75" customHeight="1">
      <c r="B100" s="289"/>
      <c r="C100" s="289"/>
      <c r="D100" s="289"/>
      <c r="E100" s="289"/>
      <c r="F100" s="289"/>
      <c r="G100" s="289"/>
      <c r="H100" s="289"/>
      <c r="I100" s="289"/>
      <c r="J100" s="289"/>
      <c r="K100" s="289"/>
    </row>
    <row r="101" spans="2:11" s="1" customFormat="1" ht="7.5" customHeight="1">
      <c r="B101" s="290"/>
      <c r="C101" s="291"/>
      <c r="D101" s="291"/>
      <c r="E101" s="291"/>
      <c r="F101" s="291"/>
      <c r="G101" s="291"/>
      <c r="H101" s="291"/>
      <c r="I101" s="291"/>
      <c r="J101" s="291"/>
      <c r="K101" s="292"/>
    </row>
    <row r="102" spans="2:11" s="1" customFormat="1" ht="45" customHeight="1">
      <c r="B102" s="293"/>
      <c r="C102" s="401" t="s">
        <v>1076</v>
      </c>
      <c r="D102" s="401"/>
      <c r="E102" s="401"/>
      <c r="F102" s="401"/>
      <c r="G102" s="401"/>
      <c r="H102" s="401"/>
      <c r="I102" s="401"/>
      <c r="J102" s="401"/>
      <c r="K102" s="294"/>
    </row>
    <row r="103" spans="2:11" s="1" customFormat="1" ht="17.25" customHeight="1">
      <c r="B103" s="293"/>
      <c r="C103" s="295" t="s">
        <v>1031</v>
      </c>
      <c r="D103" s="295"/>
      <c r="E103" s="295"/>
      <c r="F103" s="295" t="s">
        <v>1032</v>
      </c>
      <c r="G103" s="296"/>
      <c r="H103" s="295" t="s">
        <v>60</v>
      </c>
      <c r="I103" s="295" t="s">
        <v>63</v>
      </c>
      <c r="J103" s="295" t="s">
        <v>1033</v>
      </c>
      <c r="K103" s="294"/>
    </row>
    <row r="104" spans="2:11" s="1" customFormat="1" ht="17.25" customHeight="1">
      <c r="B104" s="293"/>
      <c r="C104" s="297" t="s">
        <v>1034</v>
      </c>
      <c r="D104" s="297"/>
      <c r="E104" s="297"/>
      <c r="F104" s="298" t="s">
        <v>1035</v>
      </c>
      <c r="G104" s="299"/>
      <c r="H104" s="297"/>
      <c r="I104" s="297"/>
      <c r="J104" s="297" t="s">
        <v>1036</v>
      </c>
      <c r="K104" s="294"/>
    </row>
    <row r="105" spans="2:11" s="1" customFormat="1" ht="5.25" customHeight="1">
      <c r="B105" s="293"/>
      <c r="C105" s="295"/>
      <c r="D105" s="295"/>
      <c r="E105" s="295"/>
      <c r="F105" s="295"/>
      <c r="G105" s="313"/>
      <c r="H105" s="295"/>
      <c r="I105" s="295"/>
      <c r="J105" s="295"/>
      <c r="K105" s="294"/>
    </row>
    <row r="106" spans="2:11" s="1" customFormat="1" ht="15" customHeight="1">
      <c r="B106" s="293"/>
      <c r="C106" s="282" t="s">
        <v>59</v>
      </c>
      <c r="D106" s="302"/>
      <c r="E106" s="302"/>
      <c r="F106" s="303" t="s">
        <v>1037</v>
      </c>
      <c r="G106" s="282"/>
      <c r="H106" s="282" t="s">
        <v>1077</v>
      </c>
      <c r="I106" s="282" t="s">
        <v>1039</v>
      </c>
      <c r="J106" s="282">
        <v>20</v>
      </c>
      <c r="K106" s="294"/>
    </row>
    <row r="107" spans="2:11" s="1" customFormat="1" ht="15" customHeight="1">
      <c r="B107" s="293"/>
      <c r="C107" s="282" t="s">
        <v>1040</v>
      </c>
      <c r="D107" s="282"/>
      <c r="E107" s="282"/>
      <c r="F107" s="303" t="s">
        <v>1037</v>
      </c>
      <c r="G107" s="282"/>
      <c r="H107" s="282" t="s">
        <v>1077</v>
      </c>
      <c r="I107" s="282" t="s">
        <v>1039</v>
      </c>
      <c r="J107" s="282">
        <v>120</v>
      </c>
      <c r="K107" s="294"/>
    </row>
    <row r="108" spans="2:11" s="1" customFormat="1" ht="15" customHeight="1">
      <c r="B108" s="305"/>
      <c r="C108" s="282" t="s">
        <v>1042</v>
      </c>
      <c r="D108" s="282"/>
      <c r="E108" s="282"/>
      <c r="F108" s="303" t="s">
        <v>1043</v>
      </c>
      <c r="G108" s="282"/>
      <c r="H108" s="282" t="s">
        <v>1077</v>
      </c>
      <c r="I108" s="282" t="s">
        <v>1039</v>
      </c>
      <c r="J108" s="282">
        <v>50</v>
      </c>
      <c r="K108" s="294"/>
    </row>
    <row r="109" spans="2:11" s="1" customFormat="1" ht="15" customHeight="1">
      <c r="B109" s="305"/>
      <c r="C109" s="282" t="s">
        <v>1045</v>
      </c>
      <c r="D109" s="282"/>
      <c r="E109" s="282"/>
      <c r="F109" s="303" t="s">
        <v>1037</v>
      </c>
      <c r="G109" s="282"/>
      <c r="H109" s="282" t="s">
        <v>1077</v>
      </c>
      <c r="I109" s="282" t="s">
        <v>1047</v>
      </c>
      <c r="J109" s="282"/>
      <c r="K109" s="294"/>
    </row>
    <row r="110" spans="2:11" s="1" customFormat="1" ht="15" customHeight="1">
      <c r="B110" s="305"/>
      <c r="C110" s="282" t="s">
        <v>1056</v>
      </c>
      <c r="D110" s="282"/>
      <c r="E110" s="282"/>
      <c r="F110" s="303" t="s">
        <v>1043</v>
      </c>
      <c r="G110" s="282"/>
      <c r="H110" s="282" t="s">
        <v>1077</v>
      </c>
      <c r="I110" s="282" t="s">
        <v>1039</v>
      </c>
      <c r="J110" s="282">
        <v>50</v>
      </c>
      <c r="K110" s="294"/>
    </row>
    <row r="111" spans="2:11" s="1" customFormat="1" ht="15" customHeight="1">
      <c r="B111" s="305"/>
      <c r="C111" s="282" t="s">
        <v>1064</v>
      </c>
      <c r="D111" s="282"/>
      <c r="E111" s="282"/>
      <c r="F111" s="303" t="s">
        <v>1043</v>
      </c>
      <c r="G111" s="282"/>
      <c r="H111" s="282" t="s">
        <v>1077</v>
      </c>
      <c r="I111" s="282" t="s">
        <v>1039</v>
      </c>
      <c r="J111" s="282">
        <v>50</v>
      </c>
      <c r="K111" s="294"/>
    </row>
    <row r="112" spans="2:11" s="1" customFormat="1" ht="15" customHeight="1">
      <c r="B112" s="305"/>
      <c r="C112" s="282" t="s">
        <v>1062</v>
      </c>
      <c r="D112" s="282"/>
      <c r="E112" s="282"/>
      <c r="F112" s="303" t="s">
        <v>1043</v>
      </c>
      <c r="G112" s="282"/>
      <c r="H112" s="282" t="s">
        <v>1077</v>
      </c>
      <c r="I112" s="282" t="s">
        <v>1039</v>
      </c>
      <c r="J112" s="282">
        <v>50</v>
      </c>
      <c r="K112" s="294"/>
    </row>
    <row r="113" spans="2:11" s="1" customFormat="1" ht="15" customHeight="1">
      <c r="B113" s="305"/>
      <c r="C113" s="282" t="s">
        <v>59</v>
      </c>
      <c r="D113" s="282"/>
      <c r="E113" s="282"/>
      <c r="F113" s="303" t="s">
        <v>1037</v>
      </c>
      <c r="G113" s="282"/>
      <c r="H113" s="282" t="s">
        <v>1078</v>
      </c>
      <c r="I113" s="282" t="s">
        <v>1039</v>
      </c>
      <c r="J113" s="282">
        <v>20</v>
      </c>
      <c r="K113" s="294"/>
    </row>
    <row r="114" spans="2:11" s="1" customFormat="1" ht="15" customHeight="1">
      <c r="B114" s="305"/>
      <c r="C114" s="282" t="s">
        <v>1079</v>
      </c>
      <c r="D114" s="282"/>
      <c r="E114" s="282"/>
      <c r="F114" s="303" t="s">
        <v>1037</v>
      </c>
      <c r="G114" s="282"/>
      <c r="H114" s="282" t="s">
        <v>1080</v>
      </c>
      <c r="I114" s="282" t="s">
        <v>1039</v>
      </c>
      <c r="J114" s="282">
        <v>120</v>
      </c>
      <c r="K114" s="294"/>
    </row>
    <row r="115" spans="2:11" s="1" customFormat="1" ht="15" customHeight="1">
      <c r="B115" s="305"/>
      <c r="C115" s="282" t="s">
        <v>44</v>
      </c>
      <c r="D115" s="282"/>
      <c r="E115" s="282"/>
      <c r="F115" s="303" t="s">
        <v>1037</v>
      </c>
      <c r="G115" s="282"/>
      <c r="H115" s="282" t="s">
        <v>1081</v>
      </c>
      <c r="I115" s="282" t="s">
        <v>1072</v>
      </c>
      <c r="J115" s="282"/>
      <c r="K115" s="294"/>
    </row>
    <row r="116" spans="2:11" s="1" customFormat="1" ht="15" customHeight="1">
      <c r="B116" s="305"/>
      <c r="C116" s="282" t="s">
        <v>54</v>
      </c>
      <c r="D116" s="282"/>
      <c r="E116" s="282"/>
      <c r="F116" s="303" t="s">
        <v>1037</v>
      </c>
      <c r="G116" s="282"/>
      <c r="H116" s="282" t="s">
        <v>1082</v>
      </c>
      <c r="I116" s="282" t="s">
        <v>1072</v>
      </c>
      <c r="J116" s="282"/>
      <c r="K116" s="294"/>
    </row>
    <row r="117" spans="2:11" s="1" customFormat="1" ht="15" customHeight="1">
      <c r="B117" s="305"/>
      <c r="C117" s="282" t="s">
        <v>63</v>
      </c>
      <c r="D117" s="282"/>
      <c r="E117" s="282"/>
      <c r="F117" s="303" t="s">
        <v>1037</v>
      </c>
      <c r="G117" s="282"/>
      <c r="H117" s="282" t="s">
        <v>1083</v>
      </c>
      <c r="I117" s="282" t="s">
        <v>1084</v>
      </c>
      <c r="J117" s="282"/>
      <c r="K117" s="294"/>
    </row>
    <row r="118" spans="2:11" s="1" customFormat="1" ht="15" customHeight="1">
      <c r="B118" s="308"/>
      <c r="C118" s="314"/>
      <c r="D118" s="314"/>
      <c r="E118" s="314"/>
      <c r="F118" s="314"/>
      <c r="G118" s="314"/>
      <c r="H118" s="314"/>
      <c r="I118" s="314"/>
      <c r="J118" s="314"/>
      <c r="K118" s="310"/>
    </row>
    <row r="119" spans="2:11" s="1" customFormat="1" ht="18.75" customHeight="1">
      <c r="B119" s="315"/>
      <c r="C119" s="316"/>
      <c r="D119" s="316"/>
      <c r="E119" s="316"/>
      <c r="F119" s="317"/>
      <c r="G119" s="316"/>
      <c r="H119" s="316"/>
      <c r="I119" s="316"/>
      <c r="J119" s="316"/>
      <c r="K119" s="315"/>
    </row>
    <row r="120" spans="2:11" s="1" customFormat="1" ht="18.75" customHeight="1">
      <c r="B120" s="289"/>
      <c r="C120" s="289"/>
      <c r="D120" s="289"/>
      <c r="E120" s="289"/>
      <c r="F120" s="289"/>
      <c r="G120" s="289"/>
      <c r="H120" s="289"/>
      <c r="I120" s="289"/>
      <c r="J120" s="289"/>
      <c r="K120" s="289"/>
    </row>
    <row r="121" spans="2:11" s="1" customFormat="1" ht="7.5" customHeight="1">
      <c r="B121" s="318"/>
      <c r="C121" s="319"/>
      <c r="D121" s="319"/>
      <c r="E121" s="319"/>
      <c r="F121" s="319"/>
      <c r="G121" s="319"/>
      <c r="H121" s="319"/>
      <c r="I121" s="319"/>
      <c r="J121" s="319"/>
      <c r="K121" s="320"/>
    </row>
    <row r="122" spans="2:11" s="1" customFormat="1" ht="45" customHeight="1">
      <c r="B122" s="321"/>
      <c r="C122" s="402" t="s">
        <v>1085</v>
      </c>
      <c r="D122" s="402"/>
      <c r="E122" s="402"/>
      <c r="F122" s="402"/>
      <c r="G122" s="402"/>
      <c r="H122" s="402"/>
      <c r="I122" s="402"/>
      <c r="J122" s="402"/>
      <c r="K122" s="322"/>
    </row>
    <row r="123" spans="2:11" s="1" customFormat="1" ht="17.25" customHeight="1">
      <c r="B123" s="323"/>
      <c r="C123" s="295" t="s">
        <v>1031</v>
      </c>
      <c r="D123" s="295"/>
      <c r="E123" s="295"/>
      <c r="F123" s="295" t="s">
        <v>1032</v>
      </c>
      <c r="G123" s="296"/>
      <c r="H123" s="295" t="s">
        <v>60</v>
      </c>
      <c r="I123" s="295" t="s">
        <v>63</v>
      </c>
      <c r="J123" s="295" t="s">
        <v>1033</v>
      </c>
      <c r="K123" s="324"/>
    </row>
    <row r="124" spans="2:11" s="1" customFormat="1" ht="17.25" customHeight="1">
      <c r="B124" s="323"/>
      <c r="C124" s="297" t="s">
        <v>1034</v>
      </c>
      <c r="D124" s="297"/>
      <c r="E124" s="297"/>
      <c r="F124" s="298" t="s">
        <v>1035</v>
      </c>
      <c r="G124" s="299"/>
      <c r="H124" s="297"/>
      <c r="I124" s="297"/>
      <c r="J124" s="297" t="s">
        <v>1036</v>
      </c>
      <c r="K124" s="324"/>
    </row>
    <row r="125" spans="2:11" s="1" customFormat="1" ht="5.25" customHeight="1">
      <c r="B125" s="325"/>
      <c r="C125" s="300"/>
      <c r="D125" s="300"/>
      <c r="E125" s="300"/>
      <c r="F125" s="300"/>
      <c r="G125" s="326"/>
      <c r="H125" s="300"/>
      <c r="I125" s="300"/>
      <c r="J125" s="300"/>
      <c r="K125" s="327"/>
    </row>
    <row r="126" spans="2:11" s="1" customFormat="1" ht="15" customHeight="1">
      <c r="B126" s="325"/>
      <c r="C126" s="282" t="s">
        <v>1040</v>
      </c>
      <c r="D126" s="302"/>
      <c r="E126" s="302"/>
      <c r="F126" s="303" t="s">
        <v>1037</v>
      </c>
      <c r="G126" s="282"/>
      <c r="H126" s="282" t="s">
        <v>1077</v>
      </c>
      <c r="I126" s="282" t="s">
        <v>1039</v>
      </c>
      <c r="J126" s="282">
        <v>120</v>
      </c>
      <c r="K126" s="328"/>
    </row>
    <row r="127" spans="2:11" s="1" customFormat="1" ht="15" customHeight="1">
      <c r="B127" s="325"/>
      <c r="C127" s="282" t="s">
        <v>1086</v>
      </c>
      <c r="D127" s="282"/>
      <c r="E127" s="282"/>
      <c r="F127" s="303" t="s">
        <v>1037</v>
      </c>
      <c r="G127" s="282"/>
      <c r="H127" s="282" t="s">
        <v>1087</v>
      </c>
      <c r="I127" s="282" t="s">
        <v>1039</v>
      </c>
      <c r="J127" s="282" t="s">
        <v>1088</v>
      </c>
      <c r="K127" s="328"/>
    </row>
    <row r="128" spans="2:11" s="1" customFormat="1" ht="15" customHeight="1">
      <c r="B128" s="325"/>
      <c r="C128" s="282" t="s">
        <v>985</v>
      </c>
      <c r="D128" s="282"/>
      <c r="E128" s="282"/>
      <c r="F128" s="303" t="s">
        <v>1037</v>
      </c>
      <c r="G128" s="282"/>
      <c r="H128" s="282" t="s">
        <v>1089</v>
      </c>
      <c r="I128" s="282" t="s">
        <v>1039</v>
      </c>
      <c r="J128" s="282" t="s">
        <v>1088</v>
      </c>
      <c r="K128" s="328"/>
    </row>
    <row r="129" spans="2:11" s="1" customFormat="1" ht="15" customHeight="1">
      <c r="B129" s="325"/>
      <c r="C129" s="282" t="s">
        <v>1048</v>
      </c>
      <c r="D129" s="282"/>
      <c r="E129" s="282"/>
      <c r="F129" s="303" t="s">
        <v>1043</v>
      </c>
      <c r="G129" s="282"/>
      <c r="H129" s="282" t="s">
        <v>1049</v>
      </c>
      <c r="I129" s="282" t="s">
        <v>1039</v>
      </c>
      <c r="J129" s="282">
        <v>15</v>
      </c>
      <c r="K129" s="328"/>
    </row>
    <row r="130" spans="2:11" s="1" customFormat="1" ht="15" customHeight="1">
      <c r="B130" s="325"/>
      <c r="C130" s="306" t="s">
        <v>1050</v>
      </c>
      <c r="D130" s="306"/>
      <c r="E130" s="306"/>
      <c r="F130" s="307" t="s">
        <v>1043</v>
      </c>
      <c r="G130" s="306"/>
      <c r="H130" s="306" t="s">
        <v>1051</v>
      </c>
      <c r="I130" s="306" t="s">
        <v>1039</v>
      </c>
      <c r="J130" s="306">
        <v>15</v>
      </c>
      <c r="K130" s="328"/>
    </row>
    <row r="131" spans="2:11" s="1" customFormat="1" ht="15" customHeight="1">
      <c r="B131" s="325"/>
      <c r="C131" s="306" t="s">
        <v>1052</v>
      </c>
      <c r="D131" s="306"/>
      <c r="E131" s="306"/>
      <c r="F131" s="307" t="s">
        <v>1043</v>
      </c>
      <c r="G131" s="306"/>
      <c r="H131" s="306" t="s">
        <v>1053</v>
      </c>
      <c r="I131" s="306" t="s">
        <v>1039</v>
      </c>
      <c r="J131" s="306">
        <v>20</v>
      </c>
      <c r="K131" s="328"/>
    </row>
    <row r="132" spans="2:11" s="1" customFormat="1" ht="15" customHeight="1">
      <c r="B132" s="325"/>
      <c r="C132" s="306" t="s">
        <v>1054</v>
      </c>
      <c r="D132" s="306"/>
      <c r="E132" s="306"/>
      <c r="F132" s="307" t="s">
        <v>1043</v>
      </c>
      <c r="G132" s="306"/>
      <c r="H132" s="306" t="s">
        <v>1055</v>
      </c>
      <c r="I132" s="306" t="s">
        <v>1039</v>
      </c>
      <c r="J132" s="306">
        <v>20</v>
      </c>
      <c r="K132" s="328"/>
    </row>
    <row r="133" spans="2:11" s="1" customFormat="1" ht="15" customHeight="1">
      <c r="B133" s="325"/>
      <c r="C133" s="282" t="s">
        <v>1042</v>
      </c>
      <c r="D133" s="282"/>
      <c r="E133" s="282"/>
      <c r="F133" s="303" t="s">
        <v>1043</v>
      </c>
      <c r="G133" s="282"/>
      <c r="H133" s="282" t="s">
        <v>1077</v>
      </c>
      <c r="I133" s="282" t="s">
        <v>1039</v>
      </c>
      <c r="J133" s="282">
        <v>50</v>
      </c>
      <c r="K133" s="328"/>
    </row>
    <row r="134" spans="2:11" s="1" customFormat="1" ht="15" customHeight="1">
      <c r="B134" s="325"/>
      <c r="C134" s="282" t="s">
        <v>1056</v>
      </c>
      <c r="D134" s="282"/>
      <c r="E134" s="282"/>
      <c r="F134" s="303" t="s">
        <v>1043</v>
      </c>
      <c r="G134" s="282"/>
      <c r="H134" s="282" t="s">
        <v>1077</v>
      </c>
      <c r="I134" s="282" t="s">
        <v>1039</v>
      </c>
      <c r="J134" s="282">
        <v>50</v>
      </c>
      <c r="K134" s="328"/>
    </row>
    <row r="135" spans="2:11" s="1" customFormat="1" ht="15" customHeight="1">
      <c r="B135" s="325"/>
      <c r="C135" s="282" t="s">
        <v>1062</v>
      </c>
      <c r="D135" s="282"/>
      <c r="E135" s="282"/>
      <c r="F135" s="303" t="s">
        <v>1043</v>
      </c>
      <c r="G135" s="282"/>
      <c r="H135" s="282" t="s">
        <v>1077</v>
      </c>
      <c r="I135" s="282" t="s">
        <v>1039</v>
      </c>
      <c r="J135" s="282">
        <v>50</v>
      </c>
      <c r="K135" s="328"/>
    </row>
    <row r="136" spans="2:11" s="1" customFormat="1" ht="15" customHeight="1">
      <c r="B136" s="325"/>
      <c r="C136" s="282" t="s">
        <v>1064</v>
      </c>
      <c r="D136" s="282"/>
      <c r="E136" s="282"/>
      <c r="F136" s="303" t="s">
        <v>1043</v>
      </c>
      <c r="G136" s="282"/>
      <c r="H136" s="282" t="s">
        <v>1077</v>
      </c>
      <c r="I136" s="282" t="s">
        <v>1039</v>
      </c>
      <c r="J136" s="282">
        <v>50</v>
      </c>
      <c r="K136" s="328"/>
    </row>
    <row r="137" spans="2:11" s="1" customFormat="1" ht="15" customHeight="1">
      <c r="B137" s="325"/>
      <c r="C137" s="282" t="s">
        <v>1065</v>
      </c>
      <c r="D137" s="282"/>
      <c r="E137" s="282"/>
      <c r="F137" s="303" t="s">
        <v>1043</v>
      </c>
      <c r="G137" s="282"/>
      <c r="H137" s="282" t="s">
        <v>1090</v>
      </c>
      <c r="I137" s="282" t="s">
        <v>1039</v>
      </c>
      <c r="J137" s="282">
        <v>255</v>
      </c>
      <c r="K137" s="328"/>
    </row>
    <row r="138" spans="2:11" s="1" customFormat="1" ht="15" customHeight="1">
      <c r="B138" s="325"/>
      <c r="C138" s="282" t="s">
        <v>1067</v>
      </c>
      <c r="D138" s="282"/>
      <c r="E138" s="282"/>
      <c r="F138" s="303" t="s">
        <v>1037</v>
      </c>
      <c r="G138" s="282"/>
      <c r="H138" s="282" t="s">
        <v>1091</v>
      </c>
      <c r="I138" s="282" t="s">
        <v>1069</v>
      </c>
      <c r="J138" s="282"/>
      <c r="K138" s="328"/>
    </row>
    <row r="139" spans="2:11" s="1" customFormat="1" ht="15" customHeight="1">
      <c r="B139" s="325"/>
      <c r="C139" s="282" t="s">
        <v>1070</v>
      </c>
      <c r="D139" s="282"/>
      <c r="E139" s="282"/>
      <c r="F139" s="303" t="s">
        <v>1037</v>
      </c>
      <c r="G139" s="282"/>
      <c r="H139" s="282" t="s">
        <v>1092</v>
      </c>
      <c r="I139" s="282" t="s">
        <v>1072</v>
      </c>
      <c r="J139" s="282"/>
      <c r="K139" s="328"/>
    </row>
    <row r="140" spans="2:11" s="1" customFormat="1" ht="15" customHeight="1">
      <c r="B140" s="325"/>
      <c r="C140" s="282" t="s">
        <v>1073</v>
      </c>
      <c r="D140" s="282"/>
      <c r="E140" s="282"/>
      <c r="F140" s="303" t="s">
        <v>1037</v>
      </c>
      <c r="G140" s="282"/>
      <c r="H140" s="282" t="s">
        <v>1073</v>
      </c>
      <c r="I140" s="282" t="s">
        <v>1072</v>
      </c>
      <c r="J140" s="282"/>
      <c r="K140" s="328"/>
    </row>
    <row r="141" spans="2:11" s="1" customFormat="1" ht="15" customHeight="1">
      <c r="B141" s="325"/>
      <c r="C141" s="282" t="s">
        <v>44</v>
      </c>
      <c r="D141" s="282"/>
      <c r="E141" s="282"/>
      <c r="F141" s="303" t="s">
        <v>1037</v>
      </c>
      <c r="G141" s="282"/>
      <c r="H141" s="282" t="s">
        <v>1093</v>
      </c>
      <c r="I141" s="282" t="s">
        <v>1072</v>
      </c>
      <c r="J141" s="282"/>
      <c r="K141" s="328"/>
    </row>
    <row r="142" spans="2:11" s="1" customFormat="1" ht="15" customHeight="1">
      <c r="B142" s="325"/>
      <c r="C142" s="282" t="s">
        <v>1094</v>
      </c>
      <c r="D142" s="282"/>
      <c r="E142" s="282"/>
      <c r="F142" s="303" t="s">
        <v>1037</v>
      </c>
      <c r="G142" s="282"/>
      <c r="H142" s="282" t="s">
        <v>1095</v>
      </c>
      <c r="I142" s="282" t="s">
        <v>1072</v>
      </c>
      <c r="J142" s="282"/>
      <c r="K142" s="328"/>
    </row>
    <row r="143" spans="2:11" s="1" customFormat="1" ht="15" customHeight="1">
      <c r="B143" s="329"/>
      <c r="C143" s="330"/>
      <c r="D143" s="330"/>
      <c r="E143" s="330"/>
      <c r="F143" s="330"/>
      <c r="G143" s="330"/>
      <c r="H143" s="330"/>
      <c r="I143" s="330"/>
      <c r="J143" s="330"/>
      <c r="K143" s="331"/>
    </row>
    <row r="144" spans="2:11" s="1" customFormat="1" ht="18.75" customHeight="1">
      <c r="B144" s="316"/>
      <c r="C144" s="316"/>
      <c r="D144" s="316"/>
      <c r="E144" s="316"/>
      <c r="F144" s="317"/>
      <c r="G144" s="316"/>
      <c r="H144" s="316"/>
      <c r="I144" s="316"/>
      <c r="J144" s="316"/>
      <c r="K144" s="316"/>
    </row>
    <row r="145" spans="2:11" s="1" customFormat="1" ht="18.75" customHeight="1">
      <c r="B145" s="289"/>
      <c r="C145" s="289"/>
      <c r="D145" s="289"/>
      <c r="E145" s="289"/>
      <c r="F145" s="289"/>
      <c r="G145" s="289"/>
      <c r="H145" s="289"/>
      <c r="I145" s="289"/>
      <c r="J145" s="289"/>
      <c r="K145" s="289"/>
    </row>
    <row r="146" spans="2:11" s="1" customFormat="1" ht="7.5" customHeight="1">
      <c r="B146" s="290"/>
      <c r="C146" s="291"/>
      <c r="D146" s="291"/>
      <c r="E146" s="291"/>
      <c r="F146" s="291"/>
      <c r="G146" s="291"/>
      <c r="H146" s="291"/>
      <c r="I146" s="291"/>
      <c r="J146" s="291"/>
      <c r="K146" s="292"/>
    </row>
    <row r="147" spans="2:11" s="1" customFormat="1" ht="45" customHeight="1">
      <c r="B147" s="293"/>
      <c r="C147" s="401" t="s">
        <v>1096</v>
      </c>
      <c r="D147" s="401"/>
      <c r="E147" s="401"/>
      <c r="F147" s="401"/>
      <c r="G147" s="401"/>
      <c r="H147" s="401"/>
      <c r="I147" s="401"/>
      <c r="J147" s="401"/>
      <c r="K147" s="294"/>
    </row>
    <row r="148" spans="2:11" s="1" customFormat="1" ht="17.25" customHeight="1">
      <c r="B148" s="293"/>
      <c r="C148" s="295" t="s">
        <v>1031</v>
      </c>
      <c r="D148" s="295"/>
      <c r="E148" s="295"/>
      <c r="F148" s="295" t="s">
        <v>1032</v>
      </c>
      <c r="G148" s="296"/>
      <c r="H148" s="295" t="s">
        <v>60</v>
      </c>
      <c r="I148" s="295" t="s">
        <v>63</v>
      </c>
      <c r="J148" s="295" t="s">
        <v>1033</v>
      </c>
      <c r="K148" s="294"/>
    </row>
    <row r="149" spans="2:11" s="1" customFormat="1" ht="17.25" customHeight="1">
      <c r="B149" s="293"/>
      <c r="C149" s="297" t="s">
        <v>1034</v>
      </c>
      <c r="D149" s="297"/>
      <c r="E149" s="297"/>
      <c r="F149" s="298" t="s">
        <v>1035</v>
      </c>
      <c r="G149" s="299"/>
      <c r="H149" s="297"/>
      <c r="I149" s="297"/>
      <c r="J149" s="297" t="s">
        <v>1036</v>
      </c>
      <c r="K149" s="294"/>
    </row>
    <row r="150" spans="2:11" s="1" customFormat="1" ht="5.25" customHeight="1">
      <c r="B150" s="305"/>
      <c r="C150" s="300"/>
      <c r="D150" s="300"/>
      <c r="E150" s="300"/>
      <c r="F150" s="300"/>
      <c r="G150" s="301"/>
      <c r="H150" s="300"/>
      <c r="I150" s="300"/>
      <c r="J150" s="300"/>
      <c r="K150" s="328"/>
    </row>
    <row r="151" spans="2:11" s="1" customFormat="1" ht="15" customHeight="1">
      <c r="B151" s="305"/>
      <c r="C151" s="332" t="s">
        <v>1040</v>
      </c>
      <c r="D151" s="282"/>
      <c r="E151" s="282"/>
      <c r="F151" s="333" t="s">
        <v>1037</v>
      </c>
      <c r="G151" s="282"/>
      <c r="H151" s="332" t="s">
        <v>1077</v>
      </c>
      <c r="I151" s="332" t="s">
        <v>1039</v>
      </c>
      <c r="J151" s="332">
        <v>120</v>
      </c>
      <c r="K151" s="328"/>
    </row>
    <row r="152" spans="2:11" s="1" customFormat="1" ht="15" customHeight="1">
      <c r="B152" s="305"/>
      <c r="C152" s="332" t="s">
        <v>1086</v>
      </c>
      <c r="D152" s="282"/>
      <c r="E152" s="282"/>
      <c r="F152" s="333" t="s">
        <v>1037</v>
      </c>
      <c r="G152" s="282"/>
      <c r="H152" s="332" t="s">
        <v>1097</v>
      </c>
      <c r="I152" s="332" t="s">
        <v>1039</v>
      </c>
      <c r="J152" s="332" t="s">
        <v>1088</v>
      </c>
      <c r="K152" s="328"/>
    </row>
    <row r="153" spans="2:11" s="1" customFormat="1" ht="15" customHeight="1">
      <c r="B153" s="305"/>
      <c r="C153" s="332" t="s">
        <v>985</v>
      </c>
      <c r="D153" s="282"/>
      <c r="E153" s="282"/>
      <c r="F153" s="333" t="s">
        <v>1037</v>
      </c>
      <c r="G153" s="282"/>
      <c r="H153" s="332" t="s">
        <v>1098</v>
      </c>
      <c r="I153" s="332" t="s">
        <v>1039</v>
      </c>
      <c r="J153" s="332" t="s">
        <v>1088</v>
      </c>
      <c r="K153" s="328"/>
    </row>
    <row r="154" spans="2:11" s="1" customFormat="1" ht="15" customHeight="1">
      <c r="B154" s="305"/>
      <c r="C154" s="332" t="s">
        <v>1042</v>
      </c>
      <c r="D154" s="282"/>
      <c r="E154" s="282"/>
      <c r="F154" s="333" t="s">
        <v>1043</v>
      </c>
      <c r="G154" s="282"/>
      <c r="H154" s="332" t="s">
        <v>1077</v>
      </c>
      <c r="I154" s="332" t="s">
        <v>1039</v>
      </c>
      <c r="J154" s="332">
        <v>50</v>
      </c>
      <c r="K154" s="328"/>
    </row>
    <row r="155" spans="2:11" s="1" customFormat="1" ht="15" customHeight="1">
      <c r="B155" s="305"/>
      <c r="C155" s="332" t="s">
        <v>1045</v>
      </c>
      <c r="D155" s="282"/>
      <c r="E155" s="282"/>
      <c r="F155" s="333" t="s">
        <v>1037</v>
      </c>
      <c r="G155" s="282"/>
      <c r="H155" s="332" t="s">
        <v>1077</v>
      </c>
      <c r="I155" s="332" t="s">
        <v>1047</v>
      </c>
      <c r="J155" s="332"/>
      <c r="K155" s="328"/>
    </row>
    <row r="156" spans="2:11" s="1" customFormat="1" ht="15" customHeight="1">
      <c r="B156" s="305"/>
      <c r="C156" s="332" t="s">
        <v>1056</v>
      </c>
      <c r="D156" s="282"/>
      <c r="E156" s="282"/>
      <c r="F156" s="333" t="s">
        <v>1043</v>
      </c>
      <c r="G156" s="282"/>
      <c r="H156" s="332" t="s">
        <v>1077</v>
      </c>
      <c r="I156" s="332" t="s">
        <v>1039</v>
      </c>
      <c r="J156" s="332">
        <v>50</v>
      </c>
      <c r="K156" s="328"/>
    </row>
    <row r="157" spans="2:11" s="1" customFormat="1" ht="15" customHeight="1">
      <c r="B157" s="305"/>
      <c r="C157" s="332" t="s">
        <v>1064</v>
      </c>
      <c r="D157" s="282"/>
      <c r="E157" s="282"/>
      <c r="F157" s="333" t="s">
        <v>1043</v>
      </c>
      <c r="G157" s="282"/>
      <c r="H157" s="332" t="s">
        <v>1077</v>
      </c>
      <c r="I157" s="332" t="s">
        <v>1039</v>
      </c>
      <c r="J157" s="332">
        <v>50</v>
      </c>
      <c r="K157" s="328"/>
    </row>
    <row r="158" spans="2:11" s="1" customFormat="1" ht="15" customHeight="1">
      <c r="B158" s="305"/>
      <c r="C158" s="332" t="s">
        <v>1062</v>
      </c>
      <c r="D158" s="282"/>
      <c r="E158" s="282"/>
      <c r="F158" s="333" t="s">
        <v>1043</v>
      </c>
      <c r="G158" s="282"/>
      <c r="H158" s="332" t="s">
        <v>1077</v>
      </c>
      <c r="I158" s="332" t="s">
        <v>1039</v>
      </c>
      <c r="J158" s="332">
        <v>50</v>
      </c>
      <c r="K158" s="328"/>
    </row>
    <row r="159" spans="2:11" s="1" customFormat="1" ht="15" customHeight="1">
      <c r="B159" s="305"/>
      <c r="C159" s="332" t="s">
        <v>135</v>
      </c>
      <c r="D159" s="282"/>
      <c r="E159" s="282"/>
      <c r="F159" s="333" t="s">
        <v>1037</v>
      </c>
      <c r="G159" s="282"/>
      <c r="H159" s="332" t="s">
        <v>1099</v>
      </c>
      <c r="I159" s="332" t="s">
        <v>1039</v>
      </c>
      <c r="J159" s="332" t="s">
        <v>1100</v>
      </c>
      <c r="K159" s="328"/>
    </row>
    <row r="160" spans="2:11" s="1" customFormat="1" ht="15" customHeight="1">
      <c r="B160" s="305"/>
      <c r="C160" s="332" t="s">
        <v>1101</v>
      </c>
      <c r="D160" s="282"/>
      <c r="E160" s="282"/>
      <c r="F160" s="333" t="s">
        <v>1037</v>
      </c>
      <c r="G160" s="282"/>
      <c r="H160" s="332" t="s">
        <v>1102</v>
      </c>
      <c r="I160" s="332" t="s">
        <v>1072</v>
      </c>
      <c r="J160" s="332"/>
      <c r="K160" s="328"/>
    </row>
    <row r="161" spans="2:11" s="1" customFormat="1" ht="15" customHeight="1">
      <c r="B161" s="334"/>
      <c r="C161" s="314"/>
      <c r="D161" s="314"/>
      <c r="E161" s="314"/>
      <c r="F161" s="314"/>
      <c r="G161" s="314"/>
      <c r="H161" s="314"/>
      <c r="I161" s="314"/>
      <c r="J161" s="314"/>
      <c r="K161" s="335"/>
    </row>
    <row r="162" spans="2:11" s="1" customFormat="1" ht="18.75" customHeight="1">
      <c r="B162" s="316"/>
      <c r="C162" s="326"/>
      <c r="D162" s="326"/>
      <c r="E162" s="326"/>
      <c r="F162" s="336"/>
      <c r="G162" s="326"/>
      <c r="H162" s="326"/>
      <c r="I162" s="326"/>
      <c r="J162" s="326"/>
      <c r="K162" s="316"/>
    </row>
    <row r="163" spans="2:11" s="1" customFormat="1" ht="18.75" customHeight="1">
      <c r="B163" s="289"/>
      <c r="C163" s="289"/>
      <c r="D163" s="289"/>
      <c r="E163" s="289"/>
      <c r="F163" s="289"/>
      <c r="G163" s="289"/>
      <c r="H163" s="289"/>
      <c r="I163" s="289"/>
      <c r="J163" s="289"/>
      <c r="K163" s="289"/>
    </row>
    <row r="164" spans="2:11" s="1" customFormat="1" ht="7.5" customHeight="1">
      <c r="B164" s="271"/>
      <c r="C164" s="272"/>
      <c r="D164" s="272"/>
      <c r="E164" s="272"/>
      <c r="F164" s="272"/>
      <c r="G164" s="272"/>
      <c r="H164" s="272"/>
      <c r="I164" s="272"/>
      <c r="J164" s="272"/>
      <c r="K164" s="273"/>
    </row>
    <row r="165" spans="2:11" s="1" customFormat="1" ht="45" customHeight="1">
      <c r="B165" s="274"/>
      <c r="C165" s="402" t="s">
        <v>1103</v>
      </c>
      <c r="D165" s="402"/>
      <c r="E165" s="402"/>
      <c r="F165" s="402"/>
      <c r="G165" s="402"/>
      <c r="H165" s="402"/>
      <c r="I165" s="402"/>
      <c r="J165" s="402"/>
      <c r="K165" s="275"/>
    </row>
    <row r="166" spans="2:11" s="1" customFormat="1" ht="17.25" customHeight="1">
      <c r="B166" s="274"/>
      <c r="C166" s="295" t="s">
        <v>1031</v>
      </c>
      <c r="D166" s="295"/>
      <c r="E166" s="295"/>
      <c r="F166" s="295" t="s">
        <v>1032</v>
      </c>
      <c r="G166" s="337"/>
      <c r="H166" s="338" t="s">
        <v>60</v>
      </c>
      <c r="I166" s="338" t="s">
        <v>63</v>
      </c>
      <c r="J166" s="295" t="s">
        <v>1033</v>
      </c>
      <c r="K166" s="275"/>
    </row>
    <row r="167" spans="2:11" s="1" customFormat="1" ht="17.25" customHeight="1">
      <c r="B167" s="276"/>
      <c r="C167" s="297" t="s">
        <v>1034</v>
      </c>
      <c r="D167" s="297"/>
      <c r="E167" s="297"/>
      <c r="F167" s="298" t="s">
        <v>1035</v>
      </c>
      <c r="G167" s="339"/>
      <c r="H167" s="340"/>
      <c r="I167" s="340"/>
      <c r="J167" s="297" t="s">
        <v>1036</v>
      </c>
      <c r="K167" s="277"/>
    </row>
    <row r="168" spans="2:11" s="1" customFormat="1" ht="5.25" customHeight="1">
      <c r="B168" s="305"/>
      <c r="C168" s="300"/>
      <c r="D168" s="300"/>
      <c r="E168" s="300"/>
      <c r="F168" s="300"/>
      <c r="G168" s="301"/>
      <c r="H168" s="300"/>
      <c r="I168" s="300"/>
      <c r="J168" s="300"/>
      <c r="K168" s="328"/>
    </row>
    <row r="169" spans="2:11" s="1" customFormat="1" ht="15" customHeight="1">
      <c r="B169" s="305"/>
      <c r="C169" s="282" t="s">
        <v>1040</v>
      </c>
      <c r="D169" s="282"/>
      <c r="E169" s="282"/>
      <c r="F169" s="303" t="s">
        <v>1037</v>
      </c>
      <c r="G169" s="282"/>
      <c r="H169" s="282" t="s">
        <v>1077</v>
      </c>
      <c r="I169" s="282" t="s">
        <v>1039</v>
      </c>
      <c r="J169" s="282">
        <v>120</v>
      </c>
      <c r="K169" s="328"/>
    </row>
    <row r="170" spans="2:11" s="1" customFormat="1" ht="15" customHeight="1">
      <c r="B170" s="305"/>
      <c r="C170" s="282" t="s">
        <v>1086</v>
      </c>
      <c r="D170" s="282"/>
      <c r="E170" s="282"/>
      <c r="F170" s="303" t="s">
        <v>1037</v>
      </c>
      <c r="G170" s="282"/>
      <c r="H170" s="282" t="s">
        <v>1087</v>
      </c>
      <c r="I170" s="282" t="s">
        <v>1039</v>
      </c>
      <c r="J170" s="282" t="s">
        <v>1088</v>
      </c>
      <c r="K170" s="328"/>
    </row>
    <row r="171" spans="2:11" s="1" customFormat="1" ht="15" customHeight="1">
      <c r="B171" s="305"/>
      <c r="C171" s="282" t="s">
        <v>985</v>
      </c>
      <c r="D171" s="282"/>
      <c r="E171" s="282"/>
      <c r="F171" s="303" t="s">
        <v>1037</v>
      </c>
      <c r="G171" s="282"/>
      <c r="H171" s="282" t="s">
        <v>1104</v>
      </c>
      <c r="I171" s="282" t="s">
        <v>1039</v>
      </c>
      <c r="J171" s="282" t="s">
        <v>1088</v>
      </c>
      <c r="K171" s="328"/>
    </row>
    <row r="172" spans="2:11" s="1" customFormat="1" ht="15" customHeight="1">
      <c r="B172" s="305"/>
      <c r="C172" s="282" t="s">
        <v>1042</v>
      </c>
      <c r="D172" s="282"/>
      <c r="E172" s="282"/>
      <c r="F172" s="303" t="s">
        <v>1043</v>
      </c>
      <c r="G172" s="282"/>
      <c r="H172" s="282" t="s">
        <v>1104</v>
      </c>
      <c r="I172" s="282" t="s">
        <v>1039</v>
      </c>
      <c r="J172" s="282">
        <v>50</v>
      </c>
      <c r="K172" s="328"/>
    </row>
    <row r="173" spans="2:11" s="1" customFormat="1" ht="15" customHeight="1">
      <c r="B173" s="305"/>
      <c r="C173" s="282" t="s">
        <v>1045</v>
      </c>
      <c r="D173" s="282"/>
      <c r="E173" s="282"/>
      <c r="F173" s="303" t="s">
        <v>1037</v>
      </c>
      <c r="G173" s="282"/>
      <c r="H173" s="282" t="s">
        <v>1104</v>
      </c>
      <c r="I173" s="282" t="s">
        <v>1047</v>
      </c>
      <c r="J173" s="282"/>
      <c r="K173" s="328"/>
    </row>
    <row r="174" spans="2:11" s="1" customFormat="1" ht="15" customHeight="1">
      <c r="B174" s="305"/>
      <c r="C174" s="282" t="s">
        <v>1056</v>
      </c>
      <c r="D174" s="282"/>
      <c r="E174" s="282"/>
      <c r="F174" s="303" t="s">
        <v>1043</v>
      </c>
      <c r="G174" s="282"/>
      <c r="H174" s="282" t="s">
        <v>1104</v>
      </c>
      <c r="I174" s="282" t="s">
        <v>1039</v>
      </c>
      <c r="J174" s="282">
        <v>50</v>
      </c>
      <c r="K174" s="328"/>
    </row>
    <row r="175" spans="2:11" s="1" customFormat="1" ht="15" customHeight="1">
      <c r="B175" s="305"/>
      <c r="C175" s="282" t="s">
        <v>1064</v>
      </c>
      <c r="D175" s="282"/>
      <c r="E175" s="282"/>
      <c r="F175" s="303" t="s">
        <v>1043</v>
      </c>
      <c r="G175" s="282"/>
      <c r="H175" s="282" t="s">
        <v>1104</v>
      </c>
      <c r="I175" s="282" t="s">
        <v>1039</v>
      </c>
      <c r="J175" s="282">
        <v>50</v>
      </c>
      <c r="K175" s="328"/>
    </row>
    <row r="176" spans="2:11" s="1" customFormat="1" ht="15" customHeight="1">
      <c r="B176" s="305"/>
      <c r="C176" s="282" t="s">
        <v>1062</v>
      </c>
      <c r="D176" s="282"/>
      <c r="E176" s="282"/>
      <c r="F176" s="303" t="s">
        <v>1043</v>
      </c>
      <c r="G176" s="282"/>
      <c r="H176" s="282" t="s">
        <v>1104</v>
      </c>
      <c r="I176" s="282" t="s">
        <v>1039</v>
      </c>
      <c r="J176" s="282">
        <v>50</v>
      </c>
      <c r="K176" s="328"/>
    </row>
    <row r="177" spans="2:11" s="1" customFormat="1" ht="15" customHeight="1">
      <c r="B177" s="305"/>
      <c r="C177" s="282" t="s">
        <v>148</v>
      </c>
      <c r="D177" s="282"/>
      <c r="E177" s="282"/>
      <c r="F177" s="303" t="s">
        <v>1037</v>
      </c>
      <c r="G177" s="282"/>
      <c r="H177" s="282" t="s">
        <v>1105</v>
      </c>
      <c r="I177" s="282" t="s">
        <v>1106</v>
      </c>
      <c r="J177" s="282"/>
      <c r="K177" s="328"/>
    </row>
    <row r="178" spans="2:11" s="1" customFormat="1" ht="15" customHeight="1">
      <c r="B178" s="305"/>
      <c r="C178" s="282" t="s">
        <v>63</v>
      </c>
      <c r="D178" s="282"/>
      <c r="E178" s="282"/>
      <c r="F178" s="303" t="s">
        <v>1037</v>
      </c>
      <c r="G178" s="282"/>
      <c r="H178" s="282" t="s">
        <v>1107</v>
      </c>
      <c r="I178" s="282" t="s">
        <v>1108</v>
      </c>
      <c r="J178" s="282">
        <v>1</v>
      </c>
      <c r="K178" s="328"/>
    </row>
    <row r="179" spans="2:11" s="1" customFormat="1" ht="15" customHeight="1">
      <c r="B179" s="305"/>
      <c r="C179" s="282" t="s">
        <v>59</v>
      </c>
      <c r="D179" s="282"/>
      <c r="E179" s="282"/>
      <c r="F179" s="303" t="s">
        <v>1037</v>
      </c>
      <c r="G179" s="282"/>
      <c r="H179" s="282" t="s">
        <v>1109</v>
      </c>
      <c r="I179" s="282" t="s">
        <v>1039</v>
      </c>
      <c r="J179" s="282">
        <v>20</v>
      </c>
      <c r="K179" s="328"/>
    </row>
    <row r="180" spans="2:11" s="1" customFormat="1" ht="15" customHeight="1">
      <c r="B180" s="305"/>
      <c r="C180" s="282" t="s">
        <v>60</v>
      </c>
      <c r="D180" s="282"/>
      <c r="E180" s="282"/>
      <c r="F180" s="303" t="s">
        <v>1037</v>
      </c>
      <c r="G180" s="282"/>
      <c r="H180" s="282" t="s">
        <v>1110</v>
      </c>
      <c r="I180" s="282" t="s">
        <v>1039</v>
      </c>
      <c r="J180" s="282">
        <v>255</v>
      </c>
      <c r="K180" s="328"/>
    </row>
    <row r="181" spans="2:11" s="1" customFormat="1" ht="15" customHeight="1">
      <c r="B181" s="305"/>
      <c r="C181" s="282" t="s">
        <v>149</v>
      </c>
      <c r="D181" s="282"/>
      <c r="E181" s="282"/>
      <c r="F181" s="303" t="s">
        <v>1037</v>
      </c>
      <c r="G181" s="282"/>
      <c r="H181" s="282" t="s">
        <v>1001</v>
      </c>
      <c r="I181" s="282" t="s">
        <v>1039</v>
      </c>
      <c r="J181" s="282">
        <v>10</v>
      </c>
      <c r="K181" s="328"/>
    </row>
    <row r="182" spans="2:11" s="1" customFormat="1" ht="15" customHeight="1">
      <c r="B182" s="305"/>
      <c r="C182" s="282" t="s">
        <v>150</v>
      </c>
      <c r="D182" s="282"/>
      <c r="E182" s="282"/>
      <c r="F182" s="303" t="s">
        <v>1037</v>
      </c>
      <c r="G182" s="282"/>
      <c r="H182" s="282" t="s">
        <v>1111</v>
      </c>
      <c r="I182" s="282" t="s">
        <v>1072</v>
      </c>
      <c r="J182" s="282"/>
      <c r="K182" s="328"/>
    </row>
    <row r="183" spans="2:11" s="1" customFormat="1" ht="15" customHeight="1">
      <c r="B183" s="305"/>
      <c r="C183" s="282" t="s">
        <v>1112</v>
      </c>
      <c r="D183" s="282"/>
      <c r="E183" s="282"/>
      <c r="F183" s="303" t="s">
        <v>1037</v>
      </c>
      <c r="G183" s="282"/>
      <c r="H183" s="282" t="s">
        <v>1113</v>
      </c>
      <c r="I183" s="282" t="s">
        <v>1072</v>
      </c>
      <c r="J183" s="282"/>
      <c r="K183" s="328"/>
    </row>
    <row r="184" spans="2:11" s="1" customFormat="1" ht="15" customHeight="1">
      <c r="B184" s="305"/>
      <c r="C184" s="282" t="s">
        <v>1101</v>
      </c>
      <c r="D184" s="282"/>
      <c r="E184" s="282"/>
      <c r="F184" s="303" t="s">
        <v>1037</v>
      </c>
      <c r="G184" s="282"/>
      <c r="H184" s="282" t="s">
        <v>1114</v>
      </c>
      <c r="I184" s="282" t="s">
        <v>1072</v>
      </c>
      <c r="J184" s="282"/>
      <c r="K184" s="328"/>
    </row>
    <row r="185" spans="2:11" s="1" customFormat="1" ht="15" customHeight="1">
      <c r="B185" s="305"/>
      <c r="C185" s="282" t="s">
        <v>152</v>
      </c>
      <c r="D185" s="282"/>
      <c r="E185" s="282"/>
      <c r="F185" s="303" t="s">
        <v>1043</v>
      </c>
      <c r="G185" s="282"/>
      <c r="H185" s="282" t="s">
        <v>1115</v>
      </c>
      <c r="I185" s="282" t="s">
        <v>1039</v>
      </c>
      <c r="J185" s="282">
        <v>50</v>
      </c>
      <c r="K185" s="328"/>
    </row>
    <row r="186" spans="2:11" s="1" customFormat="1" ht="15" customHeight="1">
      <c r="B186" s="305"/>
      <c r="C186" s="282" t="s">
        <v>1116</v>
      </c>
      <c r="D186" s="282"/>
      <c r="E186" s="282"/>
      <c r="F186" s="303" t="s">
        <v>1043</v>
      </c>
      <c r="G186" s="282"/>
      <c r="H186" s="282" t="s">
        <v>1117</v>
      </c>
      <c r="I186" s="282" t="s">
        <v>1118</v>
      </c>
      <c r="J186" s="282"/>
      <c r="K186" s="328"/>
    </row>
    <row r="187" spans="2:11" s="1" customFormat="1" ht="15" customHeight="1">
      <c r="B187" s="305"/>
      <c r="C187" s="282" t="s">
        <v>1119</v>
      </c>
      <c r="D187" s="282"/>
      <c r="E187" s="282"/>
      <c r="F187" s="303" t="s">
        <v>1043</v>
      </c>
      <c r="G187" s="282"/>
      <c r="H187" s="282" t="s">
        <v>1120</v>
      </c>
      <c r="I187" s="282" t="s">
        <v>1118</v>
      </c>
      <c r="J187" s="282"/>
      <c r="K187" s="328"/>
    </row>
    <row r="188" spans="2:11" s="1" customFormat="1" ht="15" customHeight="1">
      <c r="B188" s="305"/>
      <c r="C188" s="282" t="s">
        <v>1121</v>
      </c>
      <c r="D188" s="282"/>
      <c r="E188" s="282"/>
      <c r="F188" s="303" t="s">
        <v>1043</v>
      </c>
      <c r="G188" s="282"/>
      <c r="H188" s="282" t="s">
        <v>1122</v>
      </c>
      <c r="I188" s="282" t="s">
        <v>1118</v>
      </c>
      <c r="J188" s="282"/>
      <c r="K188" s="328"/>
    </row>
    <row r="189" spans="2:11" s="1" customFormat="1" ht="15" customHeight="1">
      <c r="B189" s="305"/>
      <c r="C189" s="341" t="s">
        <v>1123</v>
      </c>
      <c r="D189" s="282"/>
      <c r="E189" s="282"/>
      <c r="F189" s="303" t="s">
        <v>1043</v>
      </c>
      <c r="G189" s="282"/>
      <c r="H189" s="282" t="s">
        <v>1124</v>
      </c>
      <c r="I189" s="282" t="s">
        <v>1125</v>
      </c>
      <c r="J189" s="342" t="s">
        <v>1126</v>
      </c>
      <c r="K189" s="328"/>
    </row>
    <row r="190" spans="2:11" s="1" customFormat="1" ht="15" customHeight="1">
      <c r="B190" s="305"/>
      <c r="C190" s="341" t="s">
        <v>48</v>
      </c>
      <c r="D190" s="282"/>
      <c r="E190" s="282"/>
      <c r="F190" s="303" t="s">
        <v>1037</v>
      </c>
      <c r="G190" s="282"/>
      <c r="H190" s="279" t="s">
        <v>1127</v>
      </c>
      <c r="I190" s="282" t="s">
        <v>1128</v>
      </c>
      <c r="J190" s="282"/>
      <c r="K190" s="328"/>
    </row>
    <row r="191" spans="2:11" s="1" customFormat="1" ht="15" customHeight="1">
      <c r="B191" s="305"/>
      <c r="C191" s="341" t="s">
        <v>1129</v>
      </c>
      <c r="D191" s="282"/>
      <c r="E191" s="282"/>
      <c r="F191" s="303" t="s">
        <v>1037</v>
      </c>
      <c r="G191" s="282"/>
      <c r="H191" s="282" t="s">
        <v>1130</v>
      </c>
      <c r="I191" s="282" t="s">
        <v>1072</v>
      </c>
      <c r="J191" s="282"/>
      <c r="K191" s="328"/>
    </row>
    <row r="192" spans="2:11" s="1" customFormat="1" ht="15" customHeight="1">
      <c r="B192" s="305"/>
      <c r="C192" s="341" t="s">
        <v>1131</v>
      </c>
      <c r="D192" s="282"/>
      <c r="E192" s="282"/>
      <c r="F192" s="303" t="s">
        <v>1037</v>
      </c>
      <c r="G192" s="282"/>
      <c r="H192" s="282" t="s">
        <v>1132</v>
      </c>
      <c r="I192" s="282" t="s">
        <v>1072</v>
      </c>
      <c r="J192" s="282"/>
      <c r="K192" s="328"/>
    </row>
    <row r="193" spans="2:11" s="1" customFormat="1" ht="15" customHeight="1">
      <c r="B193" s="305"/>
      <c r="C193" s="341" t="s">
        <v>1133</v>
      </c>
      <c r="D193" s="282"/>
      <c r="E193" s="282"/>
      <c r="F193" s="303" t="s">
        <v>1043</v>
      </c>
      <c r="G193" s="282"/>
      <c r="H193" s="282" t="s">
        <v>1134</v>
      </c>
      <c r="I193" s="282" t="s">
        <v>1072</v>
      </c>
      <c r="J193" s="282"/>
      <c r="K193" s="328"/>
    </row>
    <row r="194" spans="2:11" s="1" customFormat="1" ht="15" customHeight="1">
      <c r="B194" s="334"/>
      <c r="C194" s="343"/>
      <c r="D194" s="314"/>
      <c r="E194" s="314"/>
      <c r="F194" s="314"/>
      <c r="G194" s="314"/>
      <c r="H194" s="314"/>
      <c r="I194" s="314"/>
      <c r="J194" s="314"/>
      <c r="K194" s="335"/>
    </row>
    <row r="195" spans="2:11" s="1" customFormat="1" ht="18.75" customHeight="1">
      <c r="B195" s="316"/>
      <c r="C195" s="326"/>
      <c r="D195" s="326"/>
      <c r="E195" s="326"/>
      <c r="F195" s="336"/>
      <c r="G195" s="326"/>
      <c r="H195" s="326"/>
      <c r="I195" s="326"/>
      <c r="J195" s="326"/>
      <c r="K195" s="316"/>
    </row>
    <row r="196" spans="2:11" s="1" customFormat="1" ht="18.75" customHeight="1">
      <c r="B196" s="316"/>
      <c r="C196" s="326"/>
      <c r="D196" s="326"/>
      <c r="E196" s="326"/>
      <c r="F196" s="336"/>
      <c r="G196" s="326"/>
      <c r="H196" s="326"/>
      <c r="I196" s="326"/>
      <c r="J196" s="326"/>
      <c r="K196" s="316"/>
    </row>
    <row r="197" spans="2:11" s="1" customFormat="1" ht="18.75" customHeight="1">
      <c r="B197" s="289"/>
      <c r="C197" s="289"/>
      <c r="D197" s="289"/>
      <c r="E197" s="289"/>
      <c r="F197" s="289"/>
      <c r="G197" s="289"/>
      <c r="H197" s="289"/>
      <c r="I197" s="289"/>
      <c r="J197" s="289"/>
      <c r="K197" s="289"/>
    </row>
    <row r="198" spans="2:11" s="1" customFormat="1" ht="12">
      <c r="B198" s="271"/>
      <c r="C198" s="272"/>
      <c r="D198" s="272"/>
      <c r="E198" s="272"/>
      <c r="F198" s="272"/>
      <c r="G198" s="272"/>
      <c r="H198" s="272"/>
      <c r="I198" s="272"/>
      <c r="J198" s="272"/>
      <c r="K198" s="273"/>
    </row>
    <row r="199" spans="2:11" s="1" customFormat="1" ht="22.2">
      <c r="B199" s="274"/>
      <c r="C199" s="402" t="s">
        <v>1135</v>
      </c>
      <c r="D199" s="402"/>
      <c r="E199" s="402"/>
      <c r="F199" s="402"/>
      <c r="G199" s="402"/>
      <c r="H199" s="402"/>
      <c r="I199" s="402"/>
      <c r="J199" s="402"/>
      <c r="K199" s="275"/>
    </row>
    <row r="200" spans="2:11" s="1" customFormat="1" ht="25.5" customHeight="1">
      <c r="B200" s="274"/>
      <c r="C200" s="344" t="s">
        <v>1136</v>
      </c>
      <c r="D200" s="344"/>
      <c r="E200" s="344"/>
      <c r="F200" s="344" t="s">
        <v>1137</v>
      </c>
      <c r="G200" s="345"/>
      <c r="H200" s="403" t="s">
        <v>1138</v>
      </c>
      <c r="I200" s="403"/>
      <c r="J200" s="403"/>
      <c r="K200" s="275"/>
    </row>
    <row r="201" spans="2:11" s="1" customFormat="1" ht="5.25" customHeight="1">
      <c r="B201" s="305"/>
      <c r="C201" s="300"/>
      <c r="D201" s="300"/>
      <c r="E201" s="300"/>
      <c r="F201" s="300"/>
      <c r="G201" s="326"/>
      <c r="H201" s="300"/>
      <c r="I201" s="300"/>
      <c r="J201" s="300"/>
      <c r="K201" s="328"/>
    </row>
    <row r="202" spans="2:11" s="1" customFormat="1" ht="15" customHeight="1">
      <c r="B202" s="305"/>
      <c r="C202" s="282" t="s">
        <v>1128</v>
      </c>
      <c r="D202" s="282"/>
      <c r="E202" s="282"/>
      <c r="F202" s="303" t="s">
        <v>49</v>
      </c>
      <c r="G202" s="282"/>
      <c r="H202" s="404" t="s">
        <v>1139</v>
      </c>
      <c r="I202" s="404"/>
      <c r="J202" s="404"/>
      <c r="K202" s="328"/>
    </row>
    <row r="203" spans="2:11" s="1" customFormat="1" ht="15" customHeight="1">
      <c r="B203" s="305"/>
      <c r="C203" s="282"/>
      <c r="D203" s="282"/>
      <c r="E203" s="282"/>
      <c r="F203" s="303" t="s">
        <v>50</v>
      </c>
      <c r="G203" s="282"/>
      <c r="H203" s="404" t="s">
        <v>1140</v>
      </c>
      <c r="I203" s="404"/>
      <c r="J203" s="404"/>
      <c r="K203" s="328"/>
    </row>
    <row r="204" spans="2:11" s="1" customFormat="1" ht="15" customHeight="1">
      <c r="B204" s="305"/>
      <c r="C204" s="282"/>
      <c r="D204" s="282"/>
      <c r="E204" s="282"/>
      <c r="F204" s="303" t="s">
        <v>53</v>
      </c>
      <c r="G204" s="282"/>
      <c r="H204" s="404" t="s">
        <v>1141</v>
      </c>
      <c r="I204" s="404"/>
      <c r="J204" s="404"/>
      <c r="K204" s="328"/>
    </row>
    <row r="205" spans="2:11" s="1" customFormat="1" ht="15" customHeight="1">
      <c r="B205" s="305"/>
      <c r="C205" s="282"/>
      <c r="D205" s="282"/>
      <c r="E205" s="282"/>
      <c r="F205" s="303" t="s">
        <v>51</v>
      </c>
      <c r="G205" s="282"/>
      <c r="H205" s="404" t="s">
        <v>1142</v>
      </c>
      <c r="I205" s="404"/>
      <c r="J205" s="404"/>
      <c r="K205" s="328"/>
    </row>
    <row r="206" spans="2:11" s="1" customFormat="1" ht="15" customHeight="1">
      <c r="B206" s="305"/>
      <c r="C206" s="282"/>
      <c r="D206" s="282"/>
      <c r="E206" s="282"/>
      <c r="F206" s="303" t="s">
        <v>52</v>
      </c>
      <c r="G206" s="282"/>
      <c r="H206" s="404" t="s">
        <v>1143</v>
      </c>
      <c r="I206" s="404"/>
      <c r="J206" s="404"/>
      <c r="K206" s="328"/>
    </row>
    <row r="207" spans="2:11" s="1" customFormat="1" ht="15" customHeight="1">
      <c r="B207" s="305"/>
      <c r="C207" s="282"/>
      <c r="D207" s="282"/>
      <c r="E207" s="282"/>
      <c r="F207" s="303"/>
      <c r="G207" s="282"/>
      <c r="H207" s="282"/>
      <c r="I207" s="282"/>
      <c r="J207" s="282"/>
      <c r="K207" s="328"/>
    </row>
    <row r="208" spans="2:11" s="1" customFormat="1" ht="15" customHeight="1">
      <c r="B208" s="305"/>
      <c r="C208" s="282" t="s">
        <v>1084</v>
      </c>
      <c r="D208" s="282"/>
      <c r="E208" s="282"/>
      <c r="F208" s="303" t="s">
        <v>85</v>
      </c>
      <c r="G208" s="282"/>
      <c r="H208" s="404" t="s">
        <v>1144</v>
      </c>
      <c r="I208" s="404"/>
      <c r="J208" s="404"/>
      <c r="K208" s="328"/>
    </row>
    <row r="209" spans="2:11" s="1" customFormat="1" ht="15" customHeight="1">
      <c r="B209" s="305"/>
      <c r="C209" s="282"/>
      <c r="D209" s="282"/>
      <c r="E209" s="282"/>
      <c r="F209" s="303" t="s">
        <v>981</v>
      </c>
      <c r="G209" s="282"/>
      <c r="H209" s="404" t="s">
        <v>982</v>
      </c>
      <c r="I209" s="404"/>
      <c r="J209" s="404"/>
      <c r="K209" s="328"/>
    </row>
    <row r="210" spans="2:11" s="1" customFormat="1" ht="15" customHeight="1">
      <c r="B210" s="305"/>
      <c r="C210" s="282"/>
      <c r="D210" s="282"/>
      <c r="E210" s="282"/>
      <c r="F210" s="303" t="s">
        <v>979</v>
      </c>
      <c r="G210" s="282"/>
      <c r="H210" s="404" t="s">
        <v>1145</v>
      </c>
      <c r="I210" s="404"/>
      <c r="J210" s="404"/>
      <c r="K210" s="328"/>
    </row>
    <row r="211" spans="2:11" s="1" customFormat="1" ht="15" customHeight="1">
      <c r="B211" s="346"/>
      <c r="C211" s="282"/>
      <c r="D211" s="282"/>
      <c r="E211" s="282"/>
      <c r="F211" s="303" t="s">
        <v>89</v>
      </c>
      <c r="G211" s="341"/>
      <c r="H211" s="405" t="s">
        <v>90</v>
      </c>
      <c r="I211" s="405"/>
      <c r="J211" s="405"/>
      <c r="K211" s="347"/>
    </row>
    <row r="212" spans="2:11" s="1" customFormat="1" ht="15" customHeight="1">
      <c r="B212" s="346"/>
      <c r="C212" s="282"/>
      <c r="D212" s="282"/>
      <c r="E212" s="282"/>
      <c r="F212" s="303" t="s">
        <v>983</v>
      </c>
      <c r="G212" s="341"/>
      <c r="H212" s="405" t="s">
        <v>1146</v>
      </c>
      <c r="I212" s="405"/>
      <c r="J212" s="405"/>
      <c r="K212" s="347"/>
    </row>
    <row r="213" spans="2:11" s="1" customFormat="1" ht="15" customHeight="1">
      <c r="B213" s="346"/>
      <c r="C213" s="282"/>
      <c r="D213" s="282"/>
      <c r="E213" s="282"/>
      <c r="F213" s="303"/>
      <c r="G213" s="341"/>
      <c r="H213" s="332"/>
      <c r="I213" s="332"/>
      <c r="J213" s="332"/>
      <c r="K213" s="347"/>
    </row>
    <row r="214" spans="2:11" s="1" customFormat="1" ht="15" customHeight="1">
      <c r="B214" s="346"/>
      <c r="C214" s="282" t="s">
        <v>1108</v>
      </c>
      <c r="D214" s="282"/>
      <c r="E214" s="282"/>
      <c r="F214" s="303">
        <v>1</v>
      </c>
      <c r="G214" s="341"/>
      <c r="H214" s="405" t="s">
        <v>1147</v>
      </c>
      <c r="I214" s="405"/>
      <c r="J214" s="405"/>
      <c r="K214" s="347"/>
    </row>
    <row r="215" spans="2:11" s="1" customFormat="1" ht="15" customHeight="1">
      <c r="B215" s="346"/>
      <c r="C215" s="282"/>
      <c r="D215" s="282"/>
      <c r="E215" s="282"/>
      <c r="F215" s="303">
        <v>2</v>
      </c>
      <c r="G215" s="341"/>
      <c r="H215" s="405" t="s">
        <v>1148</v>
      </c>
      <c r="I215" s="405"/>
      <c r="J215" s="405"/>
      <c r="K215" s="347"/>
    </row>
    <row r="216" spans="2:11" s="1" customFormat="1" ht="15" customHeight="1">
      <c r="B216" s="346"/>
      <c r="C216" s="282"/>
      <c r="D216" s="282"/>
      <c r="E216" s="282"/>
      <c r="F216" s="303">
        <v>3</v>
      </c>
      <c r="G216" s="341"/>
      <c r="H216" s="405" t="s">
        <v>1149</v>
      </c>
      <c r="I216" s="405"/>
      <c r="J216" s="405"/>
      <c r="K216" s="347"/>
    </row>
    <row r="217" spans="2:11" s="1" customFormat="1" ht="15" customHeight="1">
      <c r="B217" s="346"/>
      <c r="C217" s="282"/>
      <c r="D217" s="282"/>
      <c r="E217" s="282"/>
      <c r="F217" s="303">
        <v>4</v>
      </c>
      <c r="G217" s="341"/>
      <c r="H217" s="405" t="s">
        <v>1150</v>
      </c>
      <c r="I217" s="405"/>
      <c r="J217" s="405"/>
      <c r="K217" s="347"/>
    </row>
    <row r="218" spans="2:11" s="1" customFormat="1" ht="12.75" customHeight="1">
      <c r="B218" s="348"/>
      <c r="C218" s="349"/>
      <c r="D218" s="349"/>
      <c r="E218" s="349"/>
      <c r="F218" s="349"/>
      <c r="G218" s="349"/>
      <c r="H218" s="349"/>
      <c r="I218" s="349"/>
      <c r="J218" s="349"/>
      <c r="K218" s="35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10</vt:i4>
      </vt:variant>
    </vt:vector>
  </HeadingPairs>
  <TitlesOfParts>
    <vt:vector size="16" baseType="lpstr">
      <vt:lpstr>Rekapitulace stavby</vt:lpstr>
      <vt:lpstr>VOP k ceně díla</vt:lpstr>
      <vt:lpstr>SO 100 - Komunikace a zpe...</vt:lpstr>
      <vt:lpstr>VON - Vedlejší a ostatní ...</vt:lpstr>
      <vt:lpstr>Seznam figur</vt:lpstr>
      <vt:lpstr>Pokyny pro vyplnění</vt:lpstr>
      <vt:lpstr>'Rekapitulace stavby'!Názvy_tisku</vt:lpstr>
      <vt:lpstr>'Seznam figur'!Názvy_tisku</vt:lpstr>
      <vt:lpstr>'SO 100 - Komunikace a zpe...'!Názvy_tisku</vt:lpstr>
      <vt:lpstr>'VON - Vedlejší a ostatní ...'!Názvy_tisku</vt:lpstr>
      <vt:lpstr>'Pokyny pro vyplnění'!Oblast_tisku</vt:lpstr>
      <vt:lpstr>'Rekapitulace stavby'!Oblast_tisku</vt:lpstr>
      <vt:lpstr>'Seznam figur'!Oblast_tisku</vt:lpstr>
      <vt:lpstr>'SO 100 - Komunikace a zpe...'!Oblast_tisku</vt:lpstr>
      <vt:lpstr>'VON - Vedlejší a ostatní ...'!Oblast_tisku</vt:lpstr>
      <vt:lpstr>'VOP k ceně díla'!Oblast_tisku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STAPO\Luděk</dc:creator>
  <cp:lastModifiedBy>Luděk</cp:lastModifiedBy>
  <cp:lastPrinted>2020-08-19T08:09:52Z</cp:lastPrinted>
  <dcterms:created xsi:type="dcterms:W3CDTF">2020-08-19T07:43:34Z</dcterms:created>
  <dcterms:modified xsi:type="dcterms:W3CDTF">2020-08-19T08:10:06Z</dcterms:modified>
</cp:coreProperties>
</file>